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D:\OneDrive\YouTube\YT_2019\201907\GanttChartOneView\"/>
    </mc:Choice>
  </mc:AlternateContent>
  <xr:revisionPtr revIDLastSave="4" documentId="8_{83729A52-8898-4F8B-9DCF-B6C0F5590091}" xr6:coauthVersionLast="43" xr6:coauthVersionMax="43" xr10:uidLastSave="{08D1F702-AA65-43DD-9F4F-BD7A086794B4}"/>
  <bookViews>
    <workbookView xWindow="-120" yWindow="-120" windowWidth="38640" windowHeight="21240" activeTab="3" xr2:uid="{00000000-000D-0000-FFFF-FFFF00000000}"/>
  </bookViews>
  <sheets>
    <sheet name="More --&gt;" sheetId="6" r:id="rId1"/>
    <sheet name="Quick_Gantt" sheetId="3" r:id="rId2"/>
    <sheet name="Full_Gantt" sheetId="4" r:id="rId3"/>
    <sheet name="Full_Gantt_Plan_Actual_one_view" sheetId="5" r:id="rId4"/>
    <sheet name="Gantt_with_Dependency"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 i="9" l="1"/>
  <c r="B5" i="9"/>
  <c r="E5" i="9"/>
  <c r="Q5" i="9" s="1"/>
  <c r="I5" i="9"/>
  <c r="U5" i="9" s="1"/>
  <c r="W5" i="9" s="1"/>
  <c r="L5" i="9"/>
  <c r="M5" i="9"/>
  <c r="P5" i="9"/>
  <c r="B6" i="9"/>
  <c r="E6" i="9"/>
  <c r="Q6" i="9" s="1"/>
  <c r="I6" i="9"/>
  <c r="N6" i="9" s="1"/>
  <c r="O6" i="9" s="1"/>
  <c r="L6" i="9"/>
  <c r="M6" i="9"/>
  <c r="P6" i="9"/>
  <c r="S6" i="9"/>
  <c r="B7" i="9"/>
  <c r="E7" i="9"/>
  <c r="Q7" i="9" s="1"/>
  <c r="I7" i="9"/>
  <c r="L7" i="9"/>
  <c r="M7" i="9"/>
  <c r="N7" i="9"/>
  <c r="O7" i="9" s="1"/>
  <c r="P7" i="9"/>
  <c r="S7" i="9"/>
  <c r="S8" i="9" s="1"/>
  <c r="S9" i="9" s="1"/>
  <c r="S10" i="9" s="1"/>
  <c r="S11" i="9" s="1"/>
  <c r="S12" i="9" s="1"/>
  <c r="S13" i="9" s="1"/>
  <c r="U7" i="9"/>
  <c r="W7" i="9" s="1"/>
  <c r="B8" i="9"/>
  <c r="E8" i="9"/>
  <c r="Q8" i="9" s="1"/>
  <c r="I8" i="9"/>
  <c r="L8" i="9"/>
  <c r="M8" i="9"/>
  <c r="N8" i="9"/>
  <c r="O8" i="9"/>
  <c r="P8" i="9"/>
  <c r="U8" i="9"/>
  <c r="W8" i="9"/>
  <c r="B9" i="9"/>
  <c r="E9" i="9"/>
  <c r="Q9" i="9" s="1"/>
  <c r="I9" i="9"/>
  <c r="L9" i="9"/>
  <c r="M9" i="9"/>
  <c r="N9" i="9"/>
  <c r="O9" i="9"/>
  <c r="P9" i="9"/>
  <c r="U9" i="9"/>
  <c r="W9" i="9" s="1"/>
  <c r="B10" i="9"/>
  <c r="E10" i="9"/>
  <c r="I10" i="9"/>
  <c r="L10" i="9"/>
  <c r="M10" i="9"/>
  <c r="N10" i="9"/>
  <c r="O10" i="9" s="1"/>
  <c r="P10" i="9"/>
  <c r="Q10" i="9"/>
  <c r="B11" i="9"/>
  <c r="U11" i="9" s="1"/>
  <c r="W11" i="9" s="1"/>
  <c r="E11" i="9"/>
  <c r="Q11" i="9" s="1"/>
  <c r="I11" i="9"/>
  <c r="L11" i="9"/>
  <c r="M11" i="9"/>
  <c r="N11" i="9"/>
  <c r="O11" i="9"/>
  <c r="P11" i="9"/>
  <c r="R11" i="9"/>
  <c r="R10" i="9" s="1"/>
  <c r="B12" i="9"/>
  <c r="V12" i="9" s="1"/>
  <c r="E12" i="9"/>
  <c r="Q12" i="9" s="1"/>
  <c r="I12" i="9"/>
  <c r="N12" i="9" s="1"/>
  <c r="O12" i="9" s="1"/>
  <c r="L12" i="9"/>
  <c r="M12" i="9"/>
  <c r="P12" i="9"/>
  <c r="R12" i="9"/>
  <c r="T12" i="9" s="1"/>
  <c r="B13" i="9"/>
  <c r="V13" i="9" s="1"/>
  <c r="E13" i="9"/>
  <c r="Q13" i="9" s="1"/>
  <c r="I13" i="9"/>
  <c r="N13" i="9" s="1"/>
  <c r="O13" i="9" s="1"/>
  <c r="L13" i="9"/>
  <c r="M13" i="9"/>
  <c r="P13" i="9"/>
  <c r="T13" i="9"/>
  <c r="U13" i="9"/>
  <c r="W13" i="9" s="1"/>
  <c r="R9" i="9" l="1"/>
  <c r="T10" i="9"/>
  <c r="U6" i="9"/>
  <c r="W6" i="9" s="1"/>
  <c r="V11" i="9"/>
  <c r="U10" i="9"/>
  <c r="W10" i="9" s="1"/>
  <c r="N5" i="9"/>
  <c r="O5" i="9" s="1"/>
  <c r="U12" i="9"/>
  <c r="W12" i="9" s="1"/>
  <c r="T11" i="9"/>
  <c r="R8" i="9" l="1"/>
  <c r="T9" i="9"/>
  <c r="V8" i="9" l="1"/>
  <c r="T8" i="9"/>
  <c r="R7" i="9"/>
  <c r="T7" i="9" l="1"/>
  <c r="R6" i="9"/>
  <c r="V7" i="9"/>
  <c r="R5" i="9" l="1"/>
  <c r="T6" i="9"/>
  <c r="V6" i="9"/>
  <c r="V10" i="9"/>
  <c r="V9" i="9"/>
  <c r="T5" i="9" l="1"/>
  <c r="V5" i="9"/>
  <c r="P5" i="5"/>
  <c r="H5" i="5"/>
  <c r="L5" i="5"/>
  <c r="R6" i="5"/>
  <c r="R7" i="5" s="1"/>
  <c r="R8" i="5" s="1"/>
  <c r="R9" i="5" s="1"/>
  <c r="R10" i="5" s="1"/>
  <c r="R11" i="5" s="1"/>
  <c r="R12" i="5" s="1"/>
  <c r="R13" i="5" s="1"/>
  <c r="K6" i="5" l="1"/>
  <c r="K7" i="5"/>
  <c r="K8" i="5"/>
  <c r="K9" i="5"/>
  <c r="K10" i="5"/>
  <c r="K11" i="5"/>
  <c r="K12" i="5"/>
  <c r="K13" i="5"/>
  <c r="K5" i="5"/>
  <c r="Q12" i="5" l="1"/>
  <c r="Q11" i="5" s="1"/>
  <c r="Q10" i="5" s="1"/>
  <c r="Q9" i="5" s="1"/>
  <c r="Q8" i="5" s="1"/>
  <c r="Q7" i="5" s="1"/>
  <c r="Q6" i="5" s="1"/>
  <c r="Q5" i="5" s="1"/>
  <c r="O5" i="5"/>
  <c r="O6" i="5"/>
  <c r="O7" i="5"/>
  <c r="O8" i="5"/>
  <c r="O9" i="5"/>
  <c r="O10" i="5"/>
  <c r="O11" i="5"/>
  <c r="O12" i="5"/>
  <c r="O13" i="5"/>
  <c r="L6" i="5"/>
  <c r="L7" i="5"/>
  <c r="L8" i="5"/>
  <c r="L9" i="5"/>
  <c r="L10" i="5"/>
  <c r="L11" i="5"/>
  <c r="L12" i="5"/>
  <c r="L13" i="5"/>
  <c r="H13" i="5"/>
  <c r="M13" i="5" s="1"/>
  <c r="N13" i="5" s="1"/>
  <c r="D13" i="5"/>
  <c r="P13" i="5" s="1"/>
  <c r="H12" i="5"/>
  <c r="M12" i="5" s="1"/>
  <c r="N12" i="5" s="1"/>
  <c r="D12" i="5"/>
  <c r="P12" i="5" s="1"/>
  <c r="H11" i="5"/>
  <c r="M11" i="5" s="1"/>
  <c r="N11" i="5" s="1"/>
  <c r="D11" i="5"/>
  <c r="P11" i="5" s="1"/>
  <c r="H10" i="5"/>
  <c r="M10" i="5" s="1"/>
  <c r="N10" i="5" s="1"/>
  <c r="D10" i="5"/>
  <c r="P10" i="5" s="1"/>
  <c r="H9" i="5"/>
  <c r="M9" i="5" s="1"/>
  <c r="N9" i="5" s="1"/>
  <c r="D9" i="5"/>
  <c r="P9" i="5" s="1"/>
  <c r="H8" i="5"/>
  <c r="M8" i="5" s="1"/>
  <c r="N8" i="5" s="1"/>
  <c r="D8" i="5"/>
  <c r="P8" i="5" s="1"/>
  <c r="H7" i="5"/>
  <c r="M7" i="5" s="1"/>
  <c r="N7" i="5" s="1"/>
  <c r="D7" i="5"/>
  <c r="P7" i="5" s="1"/>
  <c r="H6" i="5"/>
  <c r="M6" i="5" s="1"/>
  <c r="N6" i="5" s="1"/>
  <c r="D6" i="5"/>
  <c r="P6" i="5" s="1"/>
  <c r="M5" i="5"/>
  <c r="N5" i="5" s="1"/>
  <c r="D5" i="5"/>
  <c r="K4" i="5"/>
  <c r="D13" i="4" l="1"/>
  <c r="D12" i="3" l="1"/>
  <c r="K6" i="4"/>
  <c r="K7" i="4"/>
  <c r="K8" i="4"/>
  <c r="K9" i="4"/>
  <c r="K10" i="4"/>
  <c r="K11" i="4"/>
  <c r="K12" i="4"/>
  <c r="K13" i="4"/>
  <c r="K5" i="4"/>
  <c r="K4" i="4"/>
  <c r="L3" i="4"/>
  <c r="L6" i="4"/>
  <c r="L7" i="4"/>
  <c r="L8" i="4"/>
  <c r="L9" i="4"/>
  <c r="L10" i="4"/>
  <c r="L11" i="4"/>
  <c r="L12" i="4"/>
  <c r="L13" i="4"/>
  <c r="L5" i="4"/>
  <c r="H7" i="4"/>
  <c r="D7" i="4"/>
  <c r="M7" i="4" s="1"/>
  <c r="N7" i="4" s="1"/>
  <c r="H13" i="4"/>
  <c r="H12" i="4"/>
  <c r="H11" i="4"/>
  <c r="H10" i="4"/>
  <c r="H9" i="4"/>
  <c r="H8" i="4"/>
  <c r="H6" i="4"/>
  <c r="H5" i="4"/>
  <c r="D5" i="4"/>
  <c r="D9" i="4"/>
  <c r="D6" i="4"/>
  <c r="D8" i="4"/>
  <c r="M8" i="4" s="1"/>
  <c r="N8" i="4" s="1"/>
  <c r="D10" i="4"/>
  <c r="D11" i="4"/>
  <c r="M11" i="4" s="1"/>
  <c r="N11" i="4" s="1"/>
  <c r="D12" i="4"/>
  <c r="M12" i="4" s="1"/>
  <c r="N12" i="4" s="1"/>
  <c r="M13" i="4"/>
  <c r="N13" i="4" s="1"/>
  <c r="M6" i="4" l="1"/>
  <c r="N6" i="4" s="1"/>
  <c r="M9" i="4"/>
  <c r="N9" i="4" s="1"/>
  <c r="M10" i="4"/>
  <c r="N10" i="4" s="1"/>
  <c r="M5" i="4"/>
  <c r="N5" i="4" s="1"/>
  <c r="B20" i="3"/>
  <c r="B22" i="3"/>
  <c r="B23" i="3"/>
  <c r="B24" i="3"/>
  <c r="B25" i="3"/>
  <c r="B26" i="3"/>
  <c r="B27" i="3"/>
  <c r="B28" i="3"/>
  <c r="B29" i="3"/>
  <c r="B30" i="3"/>
  <c r="D5" i="3"/>
  <c r="D6" i="3" s="1"/>
  <c r="D7" i="3" s="1"/>
  <c r="D8" i="3" s="1"/>
  <c r="D9" i="3" s="1"/>
  <c r="D10" i="3" s="1"/>
  <c r="D11" i="3" s="1"/>
  <c r="E12" i="3" s="1"/>
  <c r="D4" i="3"/>
  <c r="E4" i="3" s="1"/>
  <c r="E11" i="3" l="1"/>
  <c r="E7" i="3"/>
  <c r="E8" i="3"/>
  <c r="E6" i="3"/>
  <c r="E10" i="3"/>
  <c r="E9" i="3"/>
  <c r="E5" i="3"/>
</calcChain>
</file>

<file path=xl/sharedStrings.xml><?xml version="1.0" encoding="utf-8"?>
<sst xmlns="http://schemas.openxmlformats.org/spreadsheetml/2006/main" count="124" uniqueCount="44">
  <si>
    <t>Task</t>
  </si>
  <si>
    <t>Start date</t>
  </si>
  <si>
    <t># Working days</t>
  </si>
  <si>
    <t>End date</t>
  </si>
  <si>
    <t>Holidays</t>
  </si>
  <si>
    <t>Design completed</t>
  </si>
  <si>
    <t>Admin training</t>
  </si>
  <si>
    <t>Address IT issues</t>
  </si>
  <si>
    <t>Data migration</t>
  </si>
  <si>
    <t>User training</t>
  </si>
  <si>
    <t>Testing</t>
  </si>
  <si>
    <t>Parallel run</t>
  </si>
  <si>
    <t>Sign-off</t>
  </si>
  <si>
    <t>Sharing &amp; Learning</t>
  </si>
  <si>
    <t>Feel free to share this with anyone who can benefit!</t>
  </si>
  <si>
    <t># days</t>
  </si>
  <si>
    <t>task #</t>
  </si>
  <si>
    <t>Plan</t>
  </si>
  <si>
    <t>Actual</t>
  </si>
  <si>
    <t>Data preparation</t>
  </si>
  <si>
    <t>Select Scenario:</t>
  </si>
  <si>
    <t>% Completion</t>
  </si>
  <si>
    <t># days completed</t>
  </si>
  <si>
    <t>Fully Featured Gantt Chart</t>
  </si>
  <si>
    <t>Quick Gantt Chart</t>
  </si>
  <si>
    <t>Initial build</t>
  </si>
  <si>
    <t xml:space="preserve">Initial build </t>
  </si>
  <si>
    <t>Start Plan date</t>
  </si>
  <si>
    <t>Start actual date</t>
  </si>
  <si>
    <t>Y- axis for Plan</t>
  </si>
  <si>
    <t>Current day</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</si>
  <si>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</si>
  <si>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</si>
  <si>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</si>
  <si>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</si>
  <si>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</si>
  <si>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</si>
  <si>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Fully Featured Gantt Chart: ONE VIEW</t>
  </si>
  <si>
    <t>Dependency</t>
  </si>
  <si>
    <t>Y-axis for Dependency</t>
  </si>
  <si>
    <t>Relative Dependency Y position</t>
  </si>
  <si>
    <t>Days between Start and Dependency End</t>
  </si>
  <si>
    <t>Dependency End Date</t>
  </si>
  <si>
    <t>Gantt Chart with Dependency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</si>
</sst>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0" tint="-0.499984740745262"/>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2"/>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s>
  <fills count="7">
    <fill>
      <patternFill patternType="none"/>
    </fill>
    <fill>
      <patternFill patternType="gray125"/>
    </fill>
    <fill>
      <patternFill patternType="solid">
        <fgColor rgb="FFFFFFDD"/>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DA85E"/>
        <bgColor indexed="64"/>
      </patternFill>
    </fill>
  </fills>
  <borders count="14">
    <border>
      <left/>
      <right/>
      <top/>
      <bottom/>
      <diagonal/>
    </border>
    <border>
      <left/>
      <right/>
      <top/>
      <bottom style="thin">
        <color indexed="64"/>
      </bottom>
      <diagonal/>
    </border>
    <border>
      <left style="medium">
        <color theme="0" tint="-4.9989318521683403E-2"/>
      </left>
      <right/>
      <top/>
      <bottom style="medium">
        <color theme="0" tint="-4.9989318521683403E-2"/>
      </bottom>
      <diagonal/>
    </border>
    <border>
      <left/>
      <right/>
      <top/>
      <bottom style="medium">
        <color theme="0"/>
      </bottom>
      <diagonal/>
    </border>
    <border>
      <left/>
      <right style="medium">
        <color theme="0" tint="-4.9989318521683403E-2"/>
      </right>
      <top/>
      <bottom style="medium">
        <color theme="0"/>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op>
      <bottom style="medium">
        <color theme="0" tint="-4.9989318521683403E-2"/>
      </bottom>
      <diagonal/>
    </border>
    <border>
      <left/>
      <right style="medium">
        <color theme="0" tint="-4.9989318521683403E-2"/>
      </right>
      <top style="medium">
        <color theme="0"/>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double">
        <color theme="0"/>
      </left>
      <right/>
      <top/>
      <bottom style="thin">
        <color indexed="64"/>
      </bottom>
      <diagonal/>
    </border>
    <border diagonalDown="1">
      <left/>
      <right style="double">
        <color theme="0"/>
      </right>
      <top/>
      <bottom style="thin">
        <color indexed="64"/>
      </bottom>
      <diagonal style="thick">
        <color theme="0"/>
      </diagonal>
    </border>
    <border>
      <left/>
      <right/>
      <top style="thin">
        <color indexed="64"/>
      </top>
      <bottom/>
      <diagonal/>
    </border>
    <border>
      <left/>
      <right/>
      <top/>
      <bottom style="medium">
        <color theme="0" tint="-4.9989318521683403E-2"/>
      </bottom>
      <diagonal/>
    </border>
  </borders>
  <cellStyleXfs count="5">
    <xf numFmtId="0" fontId="0" fillId="0" borderId="0"/>
    <xf numFmtId="9" fontId="5" fillId="0" borderId="0" applyFont="0" applyFill="0" applyBorder="0" applyAlignment="0" applyProtection="0"/>
    <xf numFmtId="0" fontId="5" fillId="0" borderId="0"/>
    <xf numFmtId="0" fontId="3" fillId="0" borderId="0" applyNumberFormat="0" applyFill="0" applyBorder="0" applyAlignment="0" applyProtection="0"/>
    <xf numFmtId="0" fontId="10" fillId="0" borderId="0" applyNumberFormat="0" applyFill="0" applyBorder="0" applyAlignment="0" applyProtection="0"/>
  </cellStyleXfs>
  <cellXfs count="72">
    <xf numFmtId="0" fontId="0" fillId="0" borderId="0" xfId="0"/>
    <xf numFmtId="0" fontId="1" fillId="0" borderId="1" xfId="0" applyFont="1" applyBorder="1" applyAlignment="1"/>
    <xf numFmtId="0" fontId="1" fillId="0" borderId="1" xfId="0" applyFont="1" applyBorder="1" applyAlignment="1">
      <alignment horizontal="center"/>
    </xf>
    <xf numFmtId="0" fontId="1" fillId="0" borderId="0" xfId="0" applyFont="1" applyFill="1" applyBorder="1" applyAlignment="1"/>
    <xf numFmtId="0" fontId="0" fillId="0" borderId="2" xfId="0" applyBorder="1"/>
    <xf numFmtId="14" fontId="0" fillId="2" borderId="3" xfId="0" applyNumberFormat="1" applyFill="1" applyBorder="1"/>
    <xf numFmtId="0" fontId="0" fillId="2" borderId="3" xfId="0" applyFill="1" applyBorder="1"/>
    <xf numFmtId="14" fontId="0" fillId="0" borderId="0" xfId="0" applyNumberFormat="1"/>
    <xf numFmtId="0" fontId="0" fillId="0" borderId="5" xfId="0" applyBorder="1"/>
    <xf numFmtId="14" fontId="0" fillId="2" borderId="6" xfId="0" applyNumberFormat="1" applyFill="1" applyBorder="1"/>
    <xf numFmtId="0" fontId="0" fillId="2" borderId="6" xfId="0" applyFill="1" applyBorder="1"/>
    <xf numFmtId="14" fontId="0" fillId="2" borderId="8" xfId="0" applyNumberFormat="1" applyFill="1" applyBorder="1"/>
    <xf numFmtId="0" fontId="0" fillId="2" borderId="8" xfId="0" applyFill="1" applyBorder="1"/>
    <xf numFmtId="0" fontId="1" fillId="0" borderId="0" xfId="0" applyFont="1" applyFill="1" applyBorder="1" applyAlignment="1">
      <alignment horizontal="center"/>
    </xf>
    <xf numFmtId="0" fontId="0" fillId="0" borderId="8" xfId="0" applyBorder="1"/>
    <xf numFmtId="0" fontId="4" fillId="0" borderId="0" xfId="0" applyFont="1"/>
    <xf numFmtId="0" fontId="0" fillId="4" borderId="0" xfId="0" applyFill="1"/>
    <xf numFmtId="14" fontId="0" fillId="4" borderId="4" xfId="0" applyNumberFormat="1" applyFill="1" applyBorder="1"/>
    <xf numFmtId="14" fontId="0" fillId="4" borderId="7" xfId="0" applyNumberFormat="1" applyFill="1" applyBorder="1"/>
    <xf numFmtId="14" fontId="0" fillId="4" borderId="9" xfId="0" applyNumberFormat="1" applyFill="1" applyBorder="1"/>
    <xf numFmtId="0" fontId="0" fillId="0" borderId="1" xfId="0" applyBorder="1" applyAlignment="1">
      <alignment horizontal="centerContinuous"/>
    </xf>
    <xf numFmtId="0" fontId="6" fillId="0" borderId="0" xfId="0" applyFont="1" applyFill="1" applyBorder="1" applyAlignment="1">
      <alignment horizontal="centerContinuous"/>
    </xf>
    <xf numFmtId="0" fontId="7" fillId="0" borderId="1" xfId="0" applyFont="1" applyFill="1" applyBorder="1" applyAlignment="1">
      <alignment horizontal="center"/>
    </xf>
    <xf numFmtId="14" fontId="6" fillId="0" borderId="3" xfId="0" applyNumberFormat="1" applyFont="1" applyFill="1" applyBorder="1"/>
    <xf numFmtId="14" fontId="6" fillId="0" borderId="0" xfId="0" applyNumberFormat="1" applyFont="1" applyFill="1" applyBorder="1"/>
    <xf numFmtId="0" fontId="6" fillId="0" borderId="0" xfId="0" applyFont="1" applyFill="1"/>
    <xf numFmtId="0" fontId="0" fillId="0" borderId="1" xfId="0" applyBorder="1" applyAlignment="1">
      <alignment horizontal="right"/>
    </xf>
    <xf numFmtId="0" fontId="0" fillId="0" borderId="1" xfId="0" applyBorder="1"/>
    <xf numFmtId="0" fontId="0" fillId="4" borderId="1" xfId="0" applyFill="1" applyBorder="1"/>
    <xf numFmtId="0" fontId="0" fillId="0" borderId="10" xfId="0" applyBorder="1"/>
    <xf numFmtId="0" fontId="0" fillId="0" borderId="11" xfId="0" applyBorder="1" applyAlignment="1">
      <alignment horizontal="centerContinuous"/>
    </xf>
    <xf numFmtId="9" fontId="0" fillId="2" borderId="3" xfId="1" applyFont="1" applyFill="1" applyBorder="1"/>
    <xf numFmtId="9" fontId="0" fillId="2" borderId="6" xfId="1" applyFont="1" applyFill="1" applyBorder="1"/>
    <xf numFmtId="9" fontId="0" fillId="2" borderId="8" xfId="1" applyFont="1" applyFill="1" applyBorder="1"/>
    <xf numFmtId="0" fontId="1" fillId="4" borderId="1" xfId="0" applyFont="1" applyFill="1" applyBorder="1" applyAlignment="1">
      <alignment horizontal="center"/>
    </xf>
    <xf numFmtId="0" fontId="1" fillId="4" borderId="1" xfId="0" applyFont="1" applyFill="1" applyBorder="1" applyAlignment="1">
      <alignment horizontal="center" wrapText="1"/>
    </xf>
    <xf numFmtId="0" fontId="8" fillId="0" borderId="1" xfId="0" applyFont="1" applyBorder="1"/>
    <xf numFmtId="0" fontId="6" fillId="0" borderId="1" xfId="0" applyFont="1" applyFill="1" applyBorder="1"/>
    <xf numFmtId="0" fontId="6" fillId="0" borderId="0" xfId="0" applyFont="1" applyFill="1" applyBorder="1"/>
    <xf numFmtId="0" fontId="0" fillId="0" borderId="0" xfId="0" applyBorder="1"/>
    <xf numFmtId="0" fontId="8" fillId="0" borderId="0" xfId="0" applyFont="1" applyBorder="1"/>
    <xf numFmtId="14" fontId="0" fillId="4" borderId="12" xfId="0" applyNumberFormat="1" applyFill="1" applyBorder="1"/>
    <xf numFmtId="14" fontId="0" fillId="4" borderId="0" xfId="0" applyNumberFormat="1" applyFill="1" applyBorder="1"/>
    <xf numFmtId="0" fontId="1" fillId="4" borderId="0" xfId="0" applyFont="1" applyFill="1" applyBorder="1" applyAlignment="1">
      <alignment horizontal="center"/>
    </xf>
    <xf numFmtId="0" fontId="5" fillId="0" borderId="0" xfId="2"/>
    <xf numFmtId="0" fontId="5" fillId="5" borderId="0" xfId="2" applyFill="1"/>
    <xf numFmtId="0" fontId="2" fillId="0" borderId="0" xfId="2" quotePrefix="1" applyFont="1"/>
    <xf numFmtId="0" fontId="9" fillId="0" borderId="0" xfId="2" applyFont="1"/>
    <xf numFmtId="0" fontId="3" fillId="0" borderId="0" xfId="3"/>
    <xf numFmtId="0" fontId="0" fillId="0" borderId="0" xfId="0" applyAlignment="1">
      <alignment wrapText="1"/>
    </xf>
    <xf numFmtId="0" fontId="10" fillId="0" borderId="0" xfId="4"/>
    <xf numFmtId="0" fontId="0" fillId="5" borderId="0" xfId="0" applyFill="1"/>
    <xf numFmtId="0" fontId="5" fillId="6" borderId="0" xfId="2" applyFill="1"/>
    <xf numFmtId="0" fontId="11" fillId="6" borderId="0" xfId="2" applyFont="1" applyFill="1"/>
    <xf numFmtId="0" fontId="12" fillId="6" borderId="0" xfId="2" applyFont="1" applyFill="1"/>
    <xf numFmtId="0" fontId="5" fillId="3" borderId="0" xfId="2" applyFill="1"/>
    <xf numFmtId="0" fontId="6" fillId="0" borderId="1" xfId="0" applyFont="1" applyBorder="1"/>
    <xf numFmtId="0" fontId="6" fillId="0" borderId="0" xfId="0" applyFont="1"/>
    <xf numFmtId="0" fontId="6" fillId="0" borderId="0" xfId="0" applyFont="1" applyAlignment="1">
      <alignment horizontal="centerContinuous"/>
    </xf>
    <xf numFmtId="0" fontId="1" fillId="0" borderId="1" xfId="0" applyFont="1" applyBorder="1"/>
    <xf numFmtId="0" fontId="1" fillId="5" borderId="1" xfId="0" applyFont="1" applyFill="1" applyBorder="1"/>
    <xf numFmtId="0" fontId="7" fillId="0" borderId="1" xfId="0" applyFont="1" applyBorder="1" applyAlignment="1">
      <alignment horizontal="center"/>
    </xf>
    <xf numFmtId="0" fontId="1" fillId="4" borderId="0" xfId="0" applyFont="1" applyFill="1" applyAlignment="1">
      <alignment horizontal="center"/>
    </xf>
    <xf numFmtId="0" fontId="1" fillId="5" borderId="0" xfId="0" applyFont="1" applyFill="1" applyAlignment="1">
      <alignment horizontal="center" wrapText="1"/>
    </xf>
    <xf numFmtId="0" fontId="1" fillId="0" borderId="0" xfId="0" applyFont="1"/>
    <xf numFmtId="14" fontId="6" fillId="0" borderId="3" xfId="0" applyNumberFormat="1" applyFont="1" applyBorder="1"/>
    <xf numFmtId="2" fontId="0" fillId="5" borderId="0" xfId="0" applyNumberFormat="1" applyFill="1"/>
    <xf numFmtId="14" fontId="0" fillId="5" borderId="0" xfId="0" applyNumberFormat="1" applyFill="1"/>
    <xf numFmtId="0" fontId="0" fillId="5" borderId="13" xfId="0" applyFill="1" applyBorder="1"/>
    <xf numFmtId="14" fontId="6" fillId="0" borderId="0" xfId="0" applyNumberFormat="1" applyFont="1"/>
    <xf numFmtId="14" fontId="0" fillId="4" borderId="0" xfId="0" applyNumberFormat="1" applyFill="1"/>
    <xf numFmtId="0" fontId="0" fillId="5" borderId="8" xfId="0" applyFill="1" applyBorder="1"/>
  </cellXfs>
  <cellStyles count="5">
    <cellStyle name="Hyperlink 2" xfId="3" xr:uid="{6FC6D2E5-B49A-41B1-BA3D-25C5ECEB2D99}"/>
    <cellStyle name="Hyperlink 3" xfId="4" xr:uid="{A67C86B2-2100-4386-A070-0D1BF7672868}"/>
    <cellStyle name="Normal" xfId="0" builtinId="0"/>
    <cellStyle name="Normal 2" xfId="2" xr:uid="{065C0D1D-6118-4D9E-85F0-4B69D47A732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Quick_Gantt!$F$3</c:f>
              <c:strCache>
                <c:ptCount val="1"/>
                <c:pt idx="0">
                  <c:v>task #</c:v>
                </c:pt>
              </c:strCache>
            </c:strRef>
          </c:tx>
          <c:spPr>
            <a:ln w="19050" cap="rnd">
              <a:noFill/>
              <a:round/>
            </a:ln>
            <a:effectLst/>
          </c:spPr>
          <c:marker>
            <c:symbol val="circle"/>
            <c:size val="5"/>
            <c:spPr>
              <a:noFill/>
              <a:ln w="9525">
                <a:noFill/>
              </a:ln>
              <a:effectLst/>
            </c:spPr>
          </c:marker>
          <c:errBars>
            <c:errDir val="x"/>
            <c:errBarType val="plus"/>
            <c:errValType val="cust"/>
            <c:noEndCap val="1"/>
            <c:plus>
              <c:numRef>
                <c:f>Quick_Gantt!$E$4:$E$12</c:f>
                <c:numCache>
                  <c:formatCode>General</c:formatCode>
                  <c:ptCount val="9"/>
                  <c:pt idx="0">
                    <c:v>22</c:v>
                  </c:pt>
                  <c:pt idx="1">
                    <c:v>19</c:v>
                  </c:pt>
                  <c:pt idx="2">
                    <c:v>16</c:v>
                  </c:pt>
                  <c:pt idx="3">
                    <c:v>19</c:v>
                  </c:pt>
                  <c:pt idx="4">
                    <c:v>9</c:v>
                  </c:pt>
                  <c:pt idx="5">
                    <c:v>19</c:v>
                  </c:pt>
                  <c:pt idx="6">
                    <c:v>15</c:v>
                  </c:pt>
                  <c:pt idx="7">
                    <c:v>13</c:v>
                  </c:pt>
                  <c:pt idx="8">
                    <c:v>21</c:v>
                  </c:pt>
                </c:numCache>
              </c:numRef>
            </c:plus>
            <c:minus>
              <c:numLit>
                <c:formatCode>General</c:formatCode>
                <c:ptCount val="1"/>
                <c:pt idx="0">
                  <c:v>1</c:v>
                </c:pt>
              </c:numLit>
            </c:minus>
            <c:spPr>
              <a:noFill/>
              <a:ln w="114300" cap="flat" cmpd="sng" algn="ctr">
                <a:solidFill>
                  <a:schemeClr val="bg1">
                    <a:lumMod val="50000"/>
                  </a:schemeClr>
                </a:solidFill>
                <a:round/>
              </a:ln>
              <a:effectLst/>
            </c:spPr>
          </c:errBars>
          <c:xVal>
            <c:numRef>
              <c:f>Quick_Gantt!$B$4:$B$12</c:f>
              <c:numCache>
                <c:formatCode>m/d/yyyy</c:formatCode>
                <c:ptCount val="9"/>
                <c:pt idx="0">
                  <c:v>42737</c:v>
                </c:pt>
                <c:pt idx="1">
                  <c:v>42748</c:v>
                </c:pt>
                <c:pt idx="2">
                  <c:v>42767</c:v>
                </c:pt>
                <c:pt idx="3">
                  <c:v>42783</c:v>
                </c:pt>
                <c:pt idx="4">
                  <c:v>42802</c:v>
                </c:pt>
                <c:pt idx="5">
                  <c:v>42811</c:v>
                </c:pt>
                <c:pt idx="6">
                  <c:v>42830</c:v>
                </c:pt>
                <c:pt idx="7">
                  <c:v>42845</c:v>
                </c:pt>
                <c:pt idx="8">
                  <c:v>42858</c:v>
                </c:pt>
              </c:numCache>
            </c:numRef>
          </c:xVal>
          <c:yVal>
            <c:numRef>
              <c:f>Quick_Gantt!$F$4:$F$12</c:f>
              <c:numCache>
                <c:formatCode>General</c:formatCode>
                <c:ptCount val="9"/>
                <c:pt idx="0">
                  <c:v>1</c:v>
                </c:pt>
                <c:pt idx="1">
                  <c:v>2</c:v>
                </c:pt>
                <c:pt idx="2">
                  <c:v>3</c:v>
                </c:pt>
                <c:pt idx="3">
                  <c:v>4</c:v>
                </c:pt>
                <c:pt idx="4">
                  <c:v>5</c:v>
                </c:pt>
                <c:pt idx="5">
                  <c:v>6</c:v>
                </c:pt>
                <c:pt idx="6">
                  <c:v>7</c:v>
                </c:pt>
                <c:pt idx="7">
                  <c:v>8</c:v>
                </c:pt>
                <c:pt idx="8">
                  <c:v>9</c:v>
                </c:pt>
              </c:numCache>
            </c:numRef>
          </c:yVal>
          <c:smooth val="0"/>
          <c:extLst>
            <c:ext xmlns:c16="http://schemas.microsoft.com/office/drawing/2014/chart" uri="{C3380CC4-5D6E-409C-BE32-E72D297353CC}">
              <c16:uniqueId val="{00000000-018A-43B9-9700-2C95055D8C1E}"/>
            </c:ext>
          </c:extLst>
        </c:ser>
        <c:dLbls>
          <c:showLegendKey val="0"/>
          <c:showVal val="0"/>
          <c:showCatName val="0"/>
          <c:showSerName val="0"/>
          <c:showPercent val="0"/>
          <c:showBubbleSize val="0"/>
        </c:dLbls>
        <c:axId val="510459960"/>
        <c:axId val="510460288"/>
      </c:scatterChart>
      <c:valAx>
        <c:axId val="510459960"/>
        <c:scaling>
          <c:orientation val="minMax"/>
        </c:scaling>
        <c:delete val="0"/>
        <c:axPos val="t"/>
        <c:numFmt formatCode="m/d"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0460288"/>
        <c:crosses val="autoZero"/>
        <c:crossBetween val="midCat"/>
      </c:valAx>
      <c:valAx>
        <c:axId val="510460288"/>
        <c:scaling>
          <c:orientation val="maxMin"/>
        </c:scaling>
        <c:delete val="1"/>
        <c:axPos val="l"/>
        <c:numFmt formatCode="General" sourceLinked="1"/>
        <c:majorTickMark val="none"/>
        <c:minorTickMark val="none"/>
        <c:tickLblPos val="nextTo"/>
        <c:crossAx val="510459960"/>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Full_Gantt!$L$3</c:f>
          <c:strCache>
            <c:ptCount val="1"/>
            <c:pt idx="0">
              <c:v>Project Timeline: Plan 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237278153262326"/>
          <c:y val="0.20601106445956333"/>
          <c:w val="0.80755255367162615"/>
          <c:h val="0.75511109960824385"/>
        </c:manualLayout>
      </c:layout>
      <c:barChart>
        <c:barDir val="bar"/>
        <c:grouping val="stacked"/>
        <c:varyColors val="0"/>
        <c:ser>
          <c:idx val="0"/>
          <c:order val="0"/>
          <c:tx>
            <c:strRef>
              <c:f>Full_Gantt!$L$4</c:f>
              <c:strCache>
                <c:ptCount val="1"/>
                <c:pt idx="0">
                  <c:v>Start date</c:v>
                </c:pt>
              </c:strCache>
            </c:strRef>
          </c:tx>
          <c:spPr>
            <a:noFill/>
            <a:ln>
              <a:noFill/>
            </a:ln>
            <a:effectLst/>
          </c:spPr>
          <c:invertIfNegative val="0"/>
          <c:errBars>
            <c:errBarType val="plus"/>
            <c:errValType val="cust"/>
            <c:noEndCap val="1"/>
            <c:plus>
              <c:numRef>
                <c:f>Full_Gantt!$N$5:$N$13</c:f>
                <c:numCache>
                  <c:formatCode>General</c:formatCode>
                  <c:ptCount val="9"/>
                  <c:pt idx="0">
                    <c:v>0</c:v>
                  </c:pt>
                  <c:pt idx="1">
                    <c:v>0</c:v>
                  </c:pt>
                  <c:pt idx="2">
                    <c:v>0</c:v>
                  </c:pt>
                  <c:pt idx="3">
                    <c:v>0</c:v>
                  </c:pt>
                  <c:pt idx="4">
                    <c:v>0</c:v>
                  </c:pt>
                  <c:pt idx="5">
                    <c:v>0</c:v>
                  </c:pt>
                  <c:pt idx="6">
                    <c:v>0</c:v>
                  </c:pt>
                  <c:pt idx="7">
                    <c:v>0</c:v>
                  </c:pt>
                  <c:pt idx="8">
                    <c:v>0</c:v>
                  </c:pt>
                </c:numCache>
              </c:numRef>
            </c:plus>
            <c:minus>
              <c:numLit>
                <c:formatCode>General</c:formatCode>
                <c:ptCount val="1"/>
                <c:pt idx="0">
                  <c:v>1</c:v>
                </c:pt>
              </c:numLit>
            </c:minus>
            <c:spPr>
              <a:noFill/>
              <a:ln w="101600" cap="flat" cmpd="sng" algn="ctr">
                <a:solidFill>
                  <a:schemeClr val="accent6"/>
                </a:solidFill>
                <a:round/>
              </a:ln>
              <a:effectLst/>
            </c:spPr>
          </c:errBars>
          <c:cat>
            <c:strRef>
              <c:f>Full_Gantt!$K$5:$K$13</c:f>
              <c:strCache>
                <c:ptCount val="9"/>
                <c:pt idx="0">
                  <c:v>Design completed - 15 WD</c:v>
                </c:pt>
                <c:pt idx="1">
                  <c:v>Admin training - 13 WD</c:v>
                </c:pt>
                <c:pt idx="2">
                  <c:v>Address IT issues - 12 WD</c:v>
                </c:pt>
                <c:pt idx="3">
                  <c:v>Initial build - 13 WD</c:v>
                </c:pt>
                <c:pt idx="4">
                  <c:v>Data migration - 7 WD</c:v>
                </c:pt>
                <c:pt idx="5">
                  <c:v>User training - 13 WD</c:v>
                </c:pt>
                <c:pt idx="6">
                  <c:v>Testing - 10 WD</c:v>
                </c:pt>
                <c:pt idx="7">
                  <c:v>Parallel run - 8 WD</c:v>
                </c:pt>
                <c:pt idx="8">
                  <c:v>Sign-off - 15 WD</c:v>
                </c:pt>
              </c:strCache>
            </c:strRef>
          </c:cat>
          <c:val>
            <c:numRef>
              <c:f>Full_Gantt!$L$5:$L$13</c:f>
              <c:numCache>
                <c:formatCode>m/d/yyyy</c:formatCode>
                <c:ptCount val="9"/>
                <c:pt idx="0">
                  <c:v>42737</c:v>
                </c:pt>
                <c:pt idx="1">
                  <c:v>42748</c:v>
                </c:pt>
                <c:pt idx="2">
                  <c:v>42767</c:v>
                </c:pt>
                <c:pt idx="3">
                  <c:v>42783</c:v>
                </c:pt>
                <c:pt idx="4">
                  <c:v>42802</c:v>
                </c:pt>
                <c:pt idx="5">
                  <c:v>42811</c:v>
                </c:pt>
                <c:pt idx="6">
                  <c:v>42830</c:v>
                </c:pt>
                <c:pt idx="7">
                  <c:v>42845</c:v>
                </c:pt>
                <c:pt idx="8">
                  <c:v>42858</c:v>
                </c:pt>
              </c:numCache>
            </c:numRef>
          </c:val>
          <c:extLst>
            <c:ext xmlns:c16="http://schemas.microsoft.com/office/drawing/2014/chart" uri="{C3380CC4-5D6E-409C-BE32-E72D297353CC}">
              <c16:uniqueId val="{00000000-5F5E-46A4-AF89-3E0D3D09D99D}"/>
            </c:ext>
          </c:extLst>
        </c:ser>
        <c:ser>
          <c:idx val="1"/>
          <c:order val="1"/>
          <c:tx>
            <c:strRef>
              <c:f>Full_Gantt!$M$4</c:f>
              <c:strCache>
                <c:ptCount val="1"/>
                <c:pt idx="0">
                  <c:v># days</c:v>
                </c:pt>
              </c:strCache>
            </c:strRef>
          </c:tx>
          <c:spPr>
            <a:solidFill>
              <a:schemeClr val="bg1">
                <a:lumMod val="50000"/>
              </a:schemeClr>
            </a:solidFill>
            <a:ln>
              <a:noFill/>
            </a:ln>
            <a:effectLst/>
          </c:spPr>
          <c:invertIfNegative val="0"/>
          <c:cat>
            <c:strRef>
              <c:f>Full_Gantt!$K$5:$K$13</c:f>
              <c:strCache>
                <c:ptCount val="9"/>
                <c:pt idx="0">
                  <c:v>Design completed - 15 WD</c:v>
                </c:pt>
                <c:pt idx="1">
                  <c:v>Admin training - 13 WD</c:v>
                </c:pt>
                <c:pt idx="2">
                  <c:v>Address IT issues - 12 WD</c:v>
                </c:pt>
                <c:pt idx="3">
                  <c:v>Initial build - 13 WD</c:v>
                </c:pt>
                <c:pt idx="4">
                  <c:v>Data migration - 7 WD</c:v>
                </c:pt>
                <c:pt idx="5">
                  <c:v>User training - 13 WD</c:v>
                </c:pt>
                <c:pt idx="6">
                  <c:v>Testing - 10 WD</c:v>
                </c:pt>
                <c:pt idx="7">
                  <c:v>Parallel run - 8 WD</c:v>
                </c:pt>
                <c:pt idx="8">
                  <c:v>Sign-off - 15 WD</c:v>
                </c:pt>
              </c:strCache>
            </c:strRef>
          </c:cat>
          <c:val>
            <c:numRef>
              <c:f>Full_Gantt!$M$5:$M$13</c:f>
              <c:numCache>
                <c:formatCode>General</c:formatCode>
                <c:ptCount val="9"/>
                <c:pt idx="0">
                  <c:v>22</c:v>
                </c:pt>
                <c:pt idx="1">
                  <c:v>19</c:v>
                </c:pt>
                <c:pt idx="2">
                  <c:v>16</c:v>
                </c:pt>
                <c:pt idx="3">
                  <c:v>19</c:v>
                </c:pt>
                <c:pt idx="4">
                  <c:v>9</c:v>
                </c:pt>
                <c:pt idx="5">
                  <c:v>19</c:v>
                </c:pt>
                <c:pt idx="6">
                  <c:v>15</c:v>
                </c:pt>
                <c:pt idx="7">
                  <c:v>13</c:v>
                </c:pt>
                <c:pt idx="8">
                  <c:v>21</c:v>
                </c:pt>
              </c:numCache>
            </c:numRef>
          </c:val>
          <c:extLst>
            <c:ext xmlns:c16="http://schemas.microsoft.com/office/drawing/2014/chart" uri="{C3380CC4-5D6E-409C-BE32-E72D297353CC}">
              <c16:uniqueId val="{00000001-5F5E-46A4-AF89-3E0D3D09D99D}"/>
            </c:ext>
          </c:extLst>
        </c:ser>
        <c:dLbls>
          <c:showLegendKey val="0"/>
          <c:showVal val="0"/>
          <c:showCatName val="0"/>
          <c:showSerName val="0"/>
          <c:showPercent val="0"/>
          <c:showBubbleSize val="0"/>
        </c:dLbls>
        <c:gapWidth val="150"/>
        <c:overlap val="100"/>
        <c:axId val="822069336"/>
        <c:axId val="822069664"/>
      </c:barChart>
      <c:catAx>
        <c:axId val="822069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000" b="0" i="0" u="none" strike="noStrike" kern="1200" baseline="0">
                <a:solidFill>
                  <a:schemeClr val="tx1">
                    <a:lumMod val="65000"/>
                    <a:lumOff val="35000"/>
                  </a:schemeClr>
                </a:solidFill>
                <a:latin typeface="+mn-lt"/>
                <a:ea typeface="+mn-ea"/>
                <a:cs typeface="+mn-cs"/>
              </a:defRPr>
            </a:pPr>
            <a:endParaRPr lang="en-US"/>
          </a:p>
        </c:txPr>
        <c:crossAx val="822069664"/>
        <c:crosses val="autoZero"/>
        <c:auto val="1"/>
        <c:lblAlgn val="ctr"/>
        <c:lblOffset val="100"/>
        <c:noMultiLvlLbl val="1"/>
      </c:catAx>
      <c:valAx>
        <c:axId val="822069664"/>
        <c:scaling>
          <c:orientation val="minMax"/>
          <c:min val="42730"/>
        </c:scaling>
        <c:delete val="0"/>
        <c:axPos val="t"/>
        <c:numFmt formatCode="m/d/yy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20693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Actual &amp;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237278153262326"/>
          <c:y val="0.20601106445956333"/>
          <c:w val="0.80755255367162615"/>
          <c:h val="0.75511109960824385"/>
        </c:manualLayout>
      </c:layout>
      <c:barChart>
        <c:barDir val="bar"/>
        <c:grouping val="stacked"/>
        <c:varyColors val="0"/>
        <c:ser>
          <c:idx val="0"/>
          <c:order val="0"/>
          <c:tx>
            <c:strRef>
              <c:f>Full_Gantt_Plan_Actual_one_view!$L$4</c:f>
              <c:strCache>
                <c:ptCount val="1"/>
                <c:pt idx="0">
                  <c:v>Start actual date</c:v>
                </c:pt>
              </c:strCache>
            </c:strRef>
          </c:tx>
          <c:spPr>
            <a:noFill/>
            <a:ln>
              <a:noFill/>
            </a:ln>
            <a:effectLst/>
          </c:spPr>
          <c:invertIfNegative val="0"/>
          <c:errBars>
            <c:errBarType val="plus"/>
            <c:errValType val="cust"/>
            <c:noEndCap val="1"/>
            <c:plus>
              <c:numRef>
                <c:f>Full_Gantt_Plan_Actual_one_view!$N$5:$N$13</c:f>
                <c:numCache>
                  <c:formatCode>General</c:formatCode>
                  <c:ptCount val="9"/>
                  <c:pt idx="0">
                    <c:v>7</c:v>
                  </c:pt>
                  <c:pt idx="1">
                    <c:v>11.200000000000001</c:v>
                  </c:pt>
                  <c:pt idx="2">
                    <c:v>9</c:v>
                  </c:pt>
                  <c:pt idx="3">
                    <c:v>3.4000000000000004</c:v>
                  </c:pt>
                  <c:pt idx="4">
                    <c:v>0</c:v>
                  </c:pt>
                  <c:pt idx="5">
                    <c:v>0</c:v>
                  </c:pt>
                  <c:pt idx="6">
                    <c:v>0</c:v>
                  </c:pt>
                  <c:pt idx="7">
                    <c:v>0</c:v>
                  </c:pt>
                  <c:pt idx="8">
                    <c:v>0</c:v>
                  </c:pt>
                </c:numCache>
              </c:numRef>
            </c:plus>
            <c:minus>
              <c:numLit>
                <c:formatCode>General</c:formatCode>
                <c:ptCount val="1"/>
                <c:pt idx="0">
                  <c:v>1</c:v>
                </c:pt>
              </c:numLit>
            </c:minus>
            <c:spPr>
              <a:noFill/>
              <a:ln w="101600" cap="flat" cmpd="sng" algn="ctr">
                <a:solidFill>
                  <a:schemeClr val="accent6"/>
                </a:solidFill>
                <a:round/>
              </a:ln>
              <a:effectLst/>
            </c:spPr>
          </c:errBars>
          <c:cat>
            <c:strRef>
              <c:f>Full_Gantt_Plan_Actual_one_view!$K$5:$K$13</c:f>
              <c:strCache>
                <c:ptCount val="9"/>
                <c:pt idx="0">
                  <c:v>Design completed</c:v>
                </c:pt>
                <c:pt idx="1">
                  <c:v>Admin training</c:v>
                </c:pt>
                <c:pt idx="2">
                  <c:v>Address IT issues</c:v>
                </c:pt>
                <c:pt idx="3">
                  <c:v>Initial build</c:v>
                </c:pt>
                <c:pt idx="4">
                  <c:v>Data migration</c:v>
                </c:pt>
                <c:pt idx="5">
                  <c:v>User training</c:v>
                </c:pt>
                <c:pt idx="6">
                  <c:v>Testing</c:v>
                </c:pt>
                <c:pt idx="7">
                  <c:v>Parallel run</c:v>
                </c:pt>
                <c:pt idx="8">
                  <c:v>Sign-off</c:v>
                </c:pt>
              </c:strCache>
            </c:strRef>
          </c:cat>
          <c:val>
            <c:numRef>
              <c:f>Full_Gantt_Plan_Actual_one_view!$L$5:$L$13</c:f>
              <c:numCache>
                <c:formatCode>m/d/yyyy</c:formatCode>
                <c:ptCount val="9"/>
                <c:pt idx="0">
                  <c:v>43467</c:v>
                </c:pt>
                <c:pt idx="1">
                  <c:v>43475</c:v>
                </c:pt>
                <c:pt idx="2">
                  <c:v>43497</c:v>
                </c:pt>
                <c:pt idx="3">
                  <c:v>43513</c:v>
                </c:pt>
                <c:pt idx="4">
                  <c:v>43532</c:v>
                </c:pt>
                <c:pt idx="5">
                  <c:v>43541</c:v>
                </c:pt>
                <c:pt idx="6">
                  <c:v>43560</c:v>
                </c:pt>
                <c:pt idx="7">
                  <c:v>43575</c:v>
                </c:pt>
                <c:pt idx="8">
                  <c:v>43588</c:v>
                </c:pt>
              </c:numCache>
            </c:numRef>
          </c:val>
          <c:extLst>
            <c:ext xmlns:c16="http://schemas.microsoft.com/office/drawing/2014/chart" uri="{C3380CC4-5D6E-409C-BE32-E72D297353CC}">
              <c16:uniqueId val="{00000000-C066-4D45-A00B-A27C384F8641}"/>
            </c:ext>
          </c:extLst>
        </c:ser>
        <c:ser>
          <c:idx val="1"/>
          <c:order val="1"/>
          <c:tx>
            <c:strRef>
              <c:f>Full_Gantt_Plan_Actual_one_view!$M$4</c:f>
              <c:strCache>
                <c:ptCount val="1"/>
                <c:pt idx="0">
                  <c:v># days</c:v>
                </c:pt>
              </c:strCache>
            </c:strRef>
          </c:tx>
          <c:spPr>
            <a:solidFill>
              <a:schemeClr val="bg1">
                <a:lumMod val="50000"/>
              </a:schemeClr>
            </a:solidFill>
            <a:ln>
              <a:noFill/>
            </a:ln>
            <a:effectLst/>
          </c:spPr>
          <c:invertIfNegative val="0"/>
          <c:cat>
            <c:strRef>
              <c:f>Full_Gantt_Plan_Actual_one_view!$K$5:$K$13</c:f>
              <c:strCache>
                <c:ptCount val="9"/>
                <c:pt idx="0">
                  <c:v>Design completed</c:v>
                </c:pt>
                <c:pt idx="1">
                  <c:v>Admin training</c:v>
                </c:pt>
                <c:pt idx="2">
                  <c:v>Address IT issues</c:v>
                </c:pt>
                <c:pt idx="3">
                  <c:v>Initial build</c:v>
                </c:pt>
                <c:pt idx="4">
                  <c:v>Data migration</c:v>
                </c:pt>
                <c:pt idx="5">
                  <c:v>User training</c:v>
                </c:pt>
                <c:pt idx="6">
                  <c:v>Testing</c:v>
                </c:pt>
                <c:pt idx="7">
                  <c:v>Parallel run</c:v>
                </c:pt>
                <c:pt idx="8">
                  <c:v>Sign-off</c:v>
                </c:pt>
              </c:strCache>
            </c:strRef>
          </c:cat>
          <c:val>
            <c:numRef>
              <c:f>Full_Gantt_Plan_Actual_one_view!$M$5:$M$13</c:f>
              <c:numCache>
                <c:formatCode>General</c:formatCode>
                <c:ptCount val="9"/>
                <c:pt idx="0">
                  <c:v>7</c:v>
                </c:pt>
                <c:pt idx="1">
                  <c:v>14</c:v>
                </c:pt>
                <c:pt idx="2">
                  <c:v>18</c:v>
                </c:pt>
                <c:pt idx="3">
                  <c:v>17</c:v>
                </c:pt>
                <c:pt idx="4">
                  <c:v>11</c:v>
                </c:pt>
                <c:pt idx="5">
                  <c:v>17</c:v>
                </c:pt>
                <c:pt idx="6">
                  <c:v>14</c:v>
                </c:pt>
                <c:pt idx="7">
                  <c:v>13</c:v>
                </c:pt>
                <c:pt idx="8">
                  <c:v>21</c:v>
                </c:pt>
              </c:numCache>
            </c:numRef>
          </c:val>
          <c:extLst>
            <c:ext xmlns:c16="http://schemas.microsoft.com/office/drawing/2014/chart" uri="{C3380CC4-5D6E-409C-BE32-E72D297353CC}">
              <c16:uniqueId val="{00000001-C066-4D45-A00B-A27C384F8641}"/>
            </c:ext>
          </c:extLst>
        </c:ser>
        <c:dLbls>
          <c:showLegendKey val="0"/>
          <c:showVal val="0"/>
          <c:showCatName val="0"/>
          <c:showSerName val="0"/>
          <c:showPercent val="0"/>
          <c:showBubbleSize val="0"/>
        </c:dLbls>
        <c:gapWidth val="150"/>
        <c:overlap val="100"/>
        <c:axId val="822069336"/>
        <c:axId val="822069664"/>
      </c:barChart>
      <c:scatterChart>
        <c:scatterStyle val="lineMarker"/>
        <c:varyColors val="0"/>
        <c:ser>
          <c:idx val="2"/>
          <c:order val="2"/>
          <c:tx>
            <c:strRef>
              <c:f>Full_Gantt_Plan_Actual_one_view!$O$4</c:f>
              <c:strCache>
                <c:ptCount val="1"/>
                <c:pt idx="0">
                  <c:v>Start Plan date</c:v>
                </c:pt>
              </c:strCache>
            </c:strRef>
          </c:tx>
          <c:spPr>
            <a:ln w="25400" cap="rnd">
              <a:noFill/>
              <a:round/>
            </a:ln>
            <a:effectLst/>
          </c:spPr>
          <c:marker>
            <c:symbol val="circle"/>
            <c:size val="5"/>
            <c:spPr>
              <a:noFill/>
              <a:ln w="9525">
                <a:noFill/>
              </a:ln>
              <a:effectLst/>
            </c:spPr>
          </c:marker>
          <c:errBars>
            <c:errDir val="x"/>
            <c:errBarType val="plus"/>
            <c:errValType val="cust"/>
            <c:noEndCap val="1"/>
            <c:plus>
              <c:numRef>
                <c:f>Full_Gantt_Plan_Actual_one_view!$P$5:$P$13</c:f>
                <c:numCache>
                  <c:formatCode>General</c:formatCode>
                  <c:ptCount val="9"/>
                  <c:pt idx="0">
                    <c:v>21</c:v>
                  </c:pt>
                  <c:pt idx="1">
                    <c:v>17</c:v>
                  </c:pt>
                  <c:pt idx="2">
                    <c:v>18</c:v>
                  </c:pt>
                  <c:pt idx="3">
                    <c:v>17</c:v>
                  </c:pt>
                  <c:pt idx="4">
                    <c:v>11</c:v>
                  </c:pt>
                  <c:pt idx="5">
                    <c:v>17</c:v>
                  </c:pt>
                  <c:pt idx="6">
                    <c:v>14</c:v>
                  </c:pt>
                  <c:pt idx="7">
                    <c:v>13</c:v>
                  </c:pt>
                  <c:pt idx="8">
                    <c:v>21</c:v>
                  </c:pt>
                </c:numCache>
              </c:numRef>
            </c:plus>
            <c:minus>
              <c:numLit>
                <c:formatCode>General</c:formatCode>
                <c:ptCount val="1"/>
                <c:pt idx="0">
                  <c:v>1</c:v>
                </c:pt>
              </c:numLit>
            </c:minus>
            <c:spPr>
              <a:noFill/>
              <a:ln w="44450" cap="flat" cmpd="sng" algn="ctr">
                <a:solidFill>
                  <a:schemeClr val="tx2">
                    <a:lumMod val="60000"/>
                    <a:lumOff val="40000"/>
                  </a:schemeClr>
                </a:solidFill>
                <a:round/>
              </a:ln>
              <a:effectLst/>
            </c:spPr>
          </c:errBars>
          <c:xVal>
            <c:numRef>
              <c:f>Full_Gantt_Plan_Actual_one_view!$O$5:$O$13</c:f>
              <c:numCache>
                <c:formatCode>m/d/yyyy</c:formatCode>
                <c:ptCount val="9"/>
                <c:pt idx="0">
                  <c:v>43467</c:v>
                </c:pt>
                <c:pt idx="1">
                  <c:v>43478</c:v>
                </c:pt>
                <c:pt idx="2">
                  <c:v>43497</c:v>
                </c:pt>
                <c:pt idx="3">
                  <c:v>43513</c:v>
                </c:pt>
                <c:pt idx="4">
                  <c:v>43532</c:v>
                </c:pt>
                <c:pt idx="5">
                  <c:v>43541</c:v>
                </c:pt>
                <c:pt idx="6">
                  <c:v>43560</c:v>
                </c:pt>
                <c:pt idx="7">
                  <c:v>43575</c:v>
                </c:pt>
                <c:pt idx="8">
                  <c:v>43588</c:v>
                </c:pt>
              </c:numCache>
            </c:numRef>
          </c:xVal>
          <c:yVal>
            <c:numRef>
              <c:f>Full_Gantt_Plan_Actual_one_view!$Q$5:$Q$13</c:f>
              <c:numCache>
                <c:formatCode>General</c:formatCode>
                <c:ptCount val="9"/>
                <c:pt idx="0">
                  <c:v>8.1999999999999993</c:v>
                </c:pt>
                <c:pt idx="1">
                  <c:v>7.2</c:v>
                </c:pt>
                <c:pt idx="2">
                  <c:v>6.2</c:v>
                </c:pt>
                <c:pt idx="3">
                  <c:v>5.2</c:v>
                </c:pt>
                <c:pt idx="4">
                  <c:v>4.2</c:v>
                </c:pt>
                <c:pt idx="5">
                  <c:v>3.2</c:v>
                </c:pt>
                <c:pt idx="6">
                  <c:v>2.2000000000000002</c:v>
                </c:pt>
                <c:pt idx="7">
                  <c:v>1.2</c:v>
                </c:pt>
                <c:pt idx="8">
                  <c:v>0.2</c:v>
                </c:pt>
              </c:numCache>
            </c:numRef>
          </c:yVal>
          <c:smooth val="0"/>
          <c:extLst>
            <c:ext xmlns:c16="http://schemas.microsoft.com/office/drawing/2014/chart" uri="{C3380CC4-5D6E-409C-BE32-E72D297353CC}">
              <c16:uniqueId val="{00000003-C066-4D45-A00B-A27C384F8641}"/>
            </c:ext>
          </c:extLst>
        </c:ser>
        <c:ser>
          <c:idx val="3"/>
          <c:order val="3"/>
          <c:tx>
            <c:v>today</c:v>
          </c:tx>
          <c:spPr>
            <a:ln w="25400" cap="flat">
              <a:solidFill>
                <a:schemeClr val="tx2">
                  <a:lumMod val="60000"/>
                  <a:lumOff val="40000"/>
                  <a:alpha val="60000"/>
                </a:schemeClr>
              </a:solidFill>
              <a:prstDash val="dash"/>
              <a:round/>
              <a:headEnd type="stealth"/>
              <a:tailEnd type="none"/>
            </a:ln>
            <a:effectLst/>
          </c:spPr>
          <c:marker>
            <c:symbol val="none"/>
          </c:marker>
          <c:dLbls>
            <c:dLbl>
              <c:idx val="0"/>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FA5-435D-9A5C-F58B783EE1AA}"/>
                </c:ext>
              </c:extLst>
            </c:dLbl>
            <c:spPr>
              <a:solidFill>
                <a:schemeClr val="bg1">
                  <a:alpha val="50000"/>
                </a:schemeClr>
              </a:solidFill>
              <a:ln>
                <a:solidFill>
                  <a:schemeClr val="tx2">
                    <a:lumMod val="60000"/>
                    <a:lumOff val="40000"/>
                  </a:schemeClr>
                </a:solidFill>
                <a:prstDash val="dash"/>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xVal>
            <c:numRef>
              <c:f>Full_Gantt_Plan_Actual_one_view!$R$5:$R$13</c:f>
              <c:numCache>
                <c:formatCode>m/d/yyyy</c:formatCode>
                <c:ptCount val="9"/>
                <c:pt idx="0">
                  <c:v>43559</c:v>
                </c:pt>
                <c:pt idx="1">
                  <c:v>43559</c:v>
                </c:pt>
                <c:pt idx="2">
                  <c:v>43559</c:v>
                </c:pt>
                <c:pt idx="3">
                  <c:v>43559</c:v>
                </c:pt>
                <c:pt idx="4">
                  <c:v>43559</c:v>
                </c:pt>
                <c:pt idx="5">
                  <c:v>43559</c:v>
                </c:pt>
                <c:pt idx="6">
                  <c:v>43559</c:v>
                </c:pt>
                <c:pt idx="7">
                  <c:v>43559</c:v>
                </c:pt>
                <c:pt idx="8">
                  <c:v>43559</c:v>
                </c:pt>
              </c:numCache>
            </c:numRef>
          </c:xVal>
          <c:yVal>
            <c:numRef>
              <c:f>Full_Gantt_Plan_Actual_one_view!$Q$5:$Q$13</c:f>
              <c:numCache>
                <c:formatCode>General</c:formatCode>
                <c:ptCount val="9"/>
                <c:pt idx="0">
                  <c:v>8.1999999999999993</c:v>
                </c:pt>
                <c:pt idx="1">
                  <c:v>7.2</c:v>
                </c:pt>
                <c:pt idx="2">
                  <c:v>6.2</c:v>
                </c:pt>
                <c:pt idx="3">
                  <c:v>5.2</c:v>
                </c:pt>
                <c:pt idx="4">
                  <c:v>4.2</c:v>
                </c:pt>
                <c:pt idx="5">
                  <c:v>3.2</c:v>
                </c:pt>
                <c:pt idx="6">
                  <c:v>2.2000000000000002</c:v>
                </c:pt>
                <c:pt idx="7">
                  <c:v>1.2</c:v>
                </c:pt>
                <c:pt idx="8">
                  <c:v>0.2</c:v>
                </c:pt>
              </c:numCache>
            </c:numRef>
          </c:yVal>
          <c:smooth val="0"/>
          <c:extLst>
            <c:ext xmlns:c16="http://schemas.microsoft.com/office/drawing/2014/chart" uri="{C3380CC4-5D6E-409C-BE32-E72D297353CC}">
              <c16:uniqueId val="{00000000-9FA5-435D-9A5C-F58B783EE1AA}"/>
            </c:ext>
          </c:extLst>
        </c:ser>
        <c:dLbls>
          <c:showLegendKey val="0"/>
          <c:showVal val="0"/>
          <c:showCatName val="0"/>
          <c:showSerName val="0"/>
          <c:showPercent val="0"/>
          <c:showBubbleSize val="0"/>
        </c:dLbls>
        <c:axId val="210331856"/>
        <c:axId val="210339072"/>
      </c:scatterChart>
      <c:catAx>
        <c:axId val="822069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000" b="0" i="0" u="none" strike="noStrike" kern="1200" baseline="0">
                <a:solidFill>
                  <a:schemeClr val="tx1">
                    <a:lumMod val="65000"/>
                    <a:lumOff val="35000"/>
                  </a:schemeClr>
                </a:solidFill>
                <a:latin typeface="+mn-lt"/>
                <a:ea typeface="+mn-ea"/>
                <a:cs typeface="+mn-cs"/>
              </a:defRPr>
            </a:pPr>
            <a:endParaRPr lang="en-US"/>
          </a:p>
        </c:txPr>
        <c:crossAx val="822069664"/>
        <c:crosses val="autoZero"/>
        <c:auto val="1"/>
        <c:lblAlgn val="ctr"/>
        <c:lblOffset val="100"/>
        <c:noMultiLvlLbl val="1"/>
      </c:catAx>
      <c:valAx>
        <c:axId val="822069664"/>
        <c:scaling>
          <c:orientation val="minMax"/>
          <c:min val="43460"/>
        </c:scaling>
        <c:delete val="0"/>
        <c:axPos val="t"/>
        <c:numFmt formatCode="m/d/yy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2069336"/>
        <c:crosses val="autoZero"/>
        <c:crossBetween val="between"/>
      </c:valAx>
      <c:valAx>
        <c:axId val="210339072"/>
        <c:scaling>
          <c:orientation val="minMax"/>
        </c:scaling>
        <c:delete val="1"/>
        <c:axPos val="r"/>
        <c:numFmt formatCode="General" sourceLinked="1"/>
        <c:majorTickMark val="out"/>
        <c:minorTickMark val="none"/>
        <c:tickLblPos val="nextTo"/>
        <c:crossAx val="210331856"/>
        <c:crosses val="max"/>
        <c:crossBetween val="midCat"/>
      </c:valAx>
      <c:valAx>
        <c:axId val="210331856"/>
        <c:scaling>
          <c:orientation val="minMax"/>
        </c:scaling>
        <c:delete val="1"/>
        <c:axPos val="b"/>
        <c:numFmt formatCode="m/d/yyyy" sourceLinked="1"/>
        <c:majorTickMark val="out"/>
        <c:minorTickMark val="none"/>
        <c:tickLblPos val="nextTo"/>
        <c:crossAx val="21033907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Actual &amp;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237278153262326"/>
          <c:y val="0.20601106445956333"/>
          <c:w val="0.80755255367162615"/>
          <c:h val="0.75511109960824385"/>
        </c:manualLayout>
      </c:layout>
      <c:barChart>
        <c:barDir val="bar"/>
        <c:grouping val="stacked"/>
        <c:varyColors val="0"/>
        <c:ser>
          <c:idx val="0"/>
          <c:order val="0"/>
          <c:tx>
            <c:strRef>
              <c:f>Gantt_with_Dependency!$M$4</c:f>
              <c:strCache>
                <c:ptCount val="1"/>
                <c:pt idx="0">
                  <c:v>Start actual date</c:v>
                </c:pt>
              </c:strCache>
            </c:strRef>
          </c:tx>
          <c:spPr>
            <a:noFill/>
            <a:ln>
              <a:noFill/>
            </a:ln>
            <a:effectLst/>
          </c:spPr>
          <c:invertIfNegative val="0"/>
          <c:errBars>
            <c:errBarType val="plus"/>
            <c:errValType val="cust"/>
            <c:noEndCap val="1"/>
            <c:plus>
              <c:numRef>
                <c:f>Gantt_with_Dependency!$O$5:$O$13</c:f>
                <c:numCache>
                  <c:formatCode>General</c:formatCode>
                  <c:ptCount val="9"/>
                  <c:pt idx="0">
                    <c:v>7</c:v>
                  </c:pt>
                  <c:pt idx="1">
                    <c:v>11.200000000000001</c:v>
                  </c:pt>
                  <c:pt idx="2">
                    <c:v>9</c:v>
                  </c:pt>
                  <c:pt idx="3">
                    <c:v>3.4000000000000004</c:v>
                  </c:pt>
                  <c:pt idx="4">
                    <c:v>0</c:v>
                  </c:pt>
                  <c:pt idx="5">
                    <c:v>0</c:v>
                  </c:pt>
                  <c:pt idx="6">
                    <c:v>0</c:v>
                  </c:pt>
                  <c:pt idx="7">
                    <c:v>0</c:v>
                  </c:pt>
                  <c:pt idx="8">
                    <c:v>0</c:v>
                  </c:pt>
                </c:numCache>
              </c:numRef>
            </c:plus>
            <c:minus>
              <c:numLit>
                <c:formatCode>General</c:formatCode>
                <c:ptCount val="1"/>
                <c:pt idx="0">
                  <c:v>1</c:v>
                </c:pt>
              </c:numLit>
            </c:minus>
            <c:spPr>
              <a:noFill/>
              <a:ln w="101600" cap="flat" cmpd="sng" algn="ctr">
                <a:solidFill>
                  <a:schemeClr val="accent6"/>
                </a:solidFill>
                <a:round/>
              </a:ln>
              <a:effectLst/>
            </c:spPr>
          </c:errBars>
          <c:cat>
            <c:strRef>
              <c:f>Gantt_with_Dependency!$L$5:$L$13</c:f>
              <c:strCache>
                <c:ptCount val="9"/>
                <c:pt idx="0">
                  <c:v>Design completed</c:v>
                </c:pt>
                <c:pt idx="1">
                  <c:v>Admin training</c:v>
                </c:pt>
                <c:pt idx="2">
                  <c:v>Address IT issues</c:v>
                </c:pt>
                <c:pt idx="3">
                  <c:v>Initial build</c:v>
                </c:pt>
                <c:pt idx="4">
                  <c:v>Data migration</c:v>
                </c:pt>
                <c:pt idx="5">
                  <c:v>User training</c:v>
                </c:pt>
                <c:pt idx="6">
                  <c:v>Testing</c:v>
                </c:pt>
                <c:pt idx="7">
                  <c:v>Parallel run</c:v>
                </c:pt>
                <c:pt idx="8">
                  <c:v>Sign-off</c:v>
                </c:pt>
              </c:strCache>
            </c:strRef>
          </c:cat>
          <c:val>
            <c:numRef>
              <c:f>Gantt_with_Dependency!$M$5:$M$13</c:f>
              <c:numCache>
                <c:formatCode>m/d/yyyy</c:formatCode>
                <c:ptCount val="9"/>
                <c:pt idx="0">
                  <c:v>43467</c:v>
                </c:pt>
                <c:pt idx="1">
                  <c:v>43475</c:v>
                </c:pt>
                <c:pt idx="2">
                  <c:v>43497</c:v>
                </c:pt>
                <c:pt idx="3">
                  <c:v>43513</c:v>
                </c:pt>
                <c:pt idx="4">
                  <c:v>43532</c:v>
                </c:pt>
                <c:pt idx="5">
                  <c:v>43541</c:v>
                </c:pt>
                <c:pt idx="6">
                  <c:v>43560</c:v>
                </c:pt>
                <c:pt idx="7">
                  <c:v>43575</c:v>
                </c:pt>
                <c:pt idx="8">
                  <c:v>43588</c:v>
                </c:pt>
              </c:numCache>
            </c:numRef>
          </c:val>
          <c:extLst>
            <c:ext xmlns:c16="http://schemas.microsoft.com/office/drawing/2014/chart" uri="{C3380CC4-5D6E-409C-BE32-E72D297353CC}">
              <c16:uniqueId val="{00000000-04A9-4C53-A2E9-043E797B40B2}"/>
            </c:ext>
          </c:extLst>
        </c:ser>
        <c:ser>
          <c:idx val="1"/>
          <c:order val="1"/>
          <c:tx>
            <c:strRef>
              <c:f>Gantt_with_Dependency!$N$4</c:f>
              <c:strCache>
                <c:ptCount val="1"/>
                <c:pt idx="0">
                  <c:v># days</c:v>
                </c:pt>
              </c:strCache>
            </c:strRef>
          </c:tx>
          <c:spPr>
            <a:solidFill>
              <a:schemeClr val="bg1">
                <a:lumMod val="50000"/>
              </a:schemeClr>
            </a:solidFill>
            <a:ln>
              <a:noFill/>
            </a:ln>
            <a:effectLst/>
          </c:spPr>
          <c:invertIfNegative val="0"/>
          <c:cat>
            <c:strRef>
              <c:f>Gantt_with_Dependency!$L$5:$L$13</c:f>
              <c:strCache>
                <c:ptCount val="9"/>
                <c:pt idx="0">
                  <c:v>Design completed</c:v>
                </c:pt>
                <c:pt idx="1">
                  <c:v>Admin training</c:v>
                </c:pt>
                <c:pt idx="2">
                  <c:v>Address IT issues</c:v>
                </c:pt>
                <c:pt idx="3">
                  <c:v>Initial build</c:v>
                </c:pt>
                <c:pt idx="4">
                  <c:v>Data migration</c:v>
                </c:pt>
                <c:pt idx="5">
                  <c:v>User training</c:v>
                </c:pt>
                <c:pt idx="6">
                  <c:v>Testing</c:v>
                </c:pt>
                <c:pt idx="7">
                  <c:v>Parallel run</c:v>
                </c:pt>
                <c:pt idx="8">
                  <c:v>Sign-off</c:v>
                </c:pt>
              </c:strCache>
            </c:strRef>
          </c:cat>
          <c:val>
            <c:numRef>
              <c:f>Gantt_with_Dependency!$N$5:$N$13</c:f>
              <c:numCache>
                <c:formatCode>General</c:formatCode>
                <c:ptCount val="9"/>
                <c:pt idx="0">
                  <c:v>7</c:v>
                </c:pt>
                <c:pt idx="1">
                  <c:v>14</c:v>
                </c:pt>
                <c:pt idx="2">
                  <c:v>18</c:v>
                </c:pt>
                <c:pt idx="3">
                  <c:v>17</c:v>
                </c:pt>
                <c:pt idx="4">
                  <c:v>11</c:v>
                </c:pt>
                <c:pt idx="5">
                  <c:v>17</c:v>
                </c:pt>
                <c:pt idx="6">
                  <c:v>14</c:v>
                </c:pt>
                <c:pt idx="7">
                  <c:v>11</c:v>
                </c:pt>
                <c:pt idx="8">
                  <c:v>21</c:v>
                </c:pt>
              </c:numCache>
            </c:numRef>
          </c:val>
          <c:extLst>
            <c:ext xmlns:c16="http://schemas.microsoft.com/office/drawing/2014/chart" uri="{C3380CC4-5D6E-409C-BE32-E72D297353CC}">
              <c16:uniqueId val="{00000001-04A9-4C53-A2E9-043E797B40B2}"/>
            </c:ext>
          </c:extLst>
        </c:ser>
        <c:dLbls>
          <c:showLegendKey val="0"/>
          <c:showVal val="0"/>
          <c:showCatName val="0"/>
          <c:showSerName val="0"/>
          <c:showPercent val="0"/>
          <c:showBubbleSize val="0"/>
        </c:dLbls>
        <c:gapWidth val="150"/>
        <c:overlap val="100"/>
        <c:axId val="822069336"/>
        <c:axId val="822069664"/>
      </c:barChart>
      <c:scatterChart>
        <c:scatterStyle val="lineMarker"/>
        <c:varyColors val="0"/>
        <c:ser>
          <c:idx val="2"/>
          <c:order val="2"/>
          <c:tx>
            <c:strRef>
              <c:f>Gantt_with_Dependency!$P$4</c:f>
              <c:strCache>
                <c:ptCount val="1"/>
                <c:pt idx="0">
                  <c:v>Start Plan date</c:v>
                </c:pt>
              </c:strCache>
            </c:strRef>
          </c:tx>
          <c:spPr>
            <a:ln w="25400" cap="rnd">
              <a:noFill/>
              <a:round/>
            </a:ln>
            <a:effectLst/>
          </c:spPr>
          <c:marker>
            <c:symbol val="circle"/>
            <c:size val="5"/>
            <c:spPr>
              <a:noFill/>
              <a:ln w="9525">
                <a:noFill/>
              </a:ln>
              <a:effectLst/>
            </c:spPr>
          </c:marker>
          <c:errBars>
            <c:errDir val="x"/>
            <c:errBarType val="plus"/>
            <c:errValType val="cust"/>
            <c:noEndCap val="1"/>
            <c:plus>
              <c:numRef>
                <c:f>Gantt_with_Dependency!$Q$5:$Q$13</c:f>
                <c:numCache>
                  <c:formatCode>General</c:formatCode>
                  <c:ptCount val="9"/>
                  <c:pt idx="0">
                    <c:v>21</c:v>
                  </c:pt>
                  <c:pt idx="1">
                    <c:v>17</c:v>
                  </c:pt>
                  <c:pt idx="2">
                    <c:v>18</c:v>
                  </c:pt>
                  <c:pt idx="3">
                    <c:v>17</c:v>
                  </c:pt>
                  <c:pt idx="4">
                    <c:v>11</c:v>
                  </c:pt>
                  <c:pt idx="5">
                    <c:v>17</c:v>
                  </c:pt>
                  <c:pt idx="6">
                    <c:v>14</c:v>
                  </c:pt>
                  <c:pt idx="7">
                    <c:v>11</c:v>
                  </c:pt>
                  <c:pt idx="8">
                    <c:v>21</c:v>
                  </c:pt>
                </c:numCache>
              </c:numRef>
            </c:plus>
            <c:minus>
              <c:numLit>
                <c:formatCode>General</c:formatCode>
                <c:ptCount val="1"/>
                <c:pt idx="0">
                  <c:v>1</c:v>
                </c:pt>
              </c:numLit>
            </c:minus>
            <c:spPr>
              <a:noFill/>
              <a:ln w="44450" cap="flat" cmpd="sng" algn="ctr">
                <a:solidFill>
                  <a:schemeClr val="tx2">
                    <a:lumMod val="60000"/>
                    <a:lumOff val="40000"/>
                  </a:schemeClr>
                </a:solidFill>
                <a:round/>
              </a:ln>
              <a:effectLst/>
            </c:spPr>
          </c:errBars>
          <c:xVal>
            <c:numRef>
              <c:f>Gantt_with_Dependency!$P$5:$P$13</c:f>
              <c:numCache>
                <c:formatCode>m/d/yyyy</c:formatCode>
                <c:ptCount val="9"/>
                <c:pt idx="0">
                  <c:v>43467</c:v>
                </c:pt>
                <c:pt idx="1">
                  <c:v>43478</c:v>
                </c:pt>
                <c:pt idx="2">
                  <c:v>43497</c:v>
                </c:pt>
                <c:pt idx="3">
                  <c:v>43513</c:v>
                </c:pt>
                <c:pt idx="4">
                  <c:v>43532</c:v>
                </c:pt>
                <c:pt idx="5">
                  <c:v>43541</c:v>
                </c:pt>
                <c:pt idx="6">
                  <c:v>43560</c:v>
                </c:pt>
                <c:pt idx="7">
                  <c:v>43575</c:v>
                </c:pt>
                <c:pt idx="8">
                  <c:v>43588</c:v>
                </c:pt>
              </c:numCache>
            </c:numRef>
          </c:xVal>
          <c:yVal>
            <c:numRef>
              <c:f>Gantt_with_Dependency!$R$5:$R$13</c:f>
              <c:numCache>
                <c:formatCode>General</c:formatCode>
                <c:ptCount val="9"/>
                <c:pt idx="0">
                  <c:v>8.1999999999999993</c:v>
                </c:pt>
                <c:pt idx="1">
                  <c:v>7.2</c:v>
                </c:pt>
                <c:pt idx="2">
                  <c:v>6.2</c:v>
                </c:pt>
                <c:pt idx="3">
                  <c:v>5.2</c:v>
                </c:pt>
                <c:pt idx="4">
                  <c:v>4.2</c:v>
                </c:pt>
                <c:pt idx="5">
                  <c:v>3.2</c:v>
                </c:pt>
                <c:pt idx="6">
                  <c:v>2.2000000000000002</c:v>
                </c:pt>
                <c:pt idx="7">
                  <c:v>1.2</c:v>
                </c:pt>
                <c:pt idx="8">
                  <c:v>0.2</c:v>
                </c:pt>
              </c:numCache>
            </c:numRef>
          </c:yVal>
          <c:smooth val="0"/>
          <c:extLst>
            <c:ext xmlns:c16="http://schemas.microsoft.com/office/drawing/2014/chart" uri="{C3380CC4-5D6E-409C-BE32-E72D297353CC}">
              <c16:uniqueId val="{00000002-04A9-4C53-A2E9-043E797B40B2}"/>
            </c:ext>
          </c:extLst>
        </c:ser>
        <c:ser>
          <c:idx val="3"/>
          <c:order val="3"/>
          <c:tx>
            <c:v>today</c:v>
          </c:tx>
          <c:spPr>
            <a:ln w="25400" cap="flat">
              <a:solidFill>
                <a:schemeClr val="tx2">
                  <a:lumMod val="60000"/>
                  <a:lumOff val="40000"/>
                  <a:alpha val="60000"/>
                </a:schemeClr>
              </a:solidFill>
              <a:prstDash val="dash"/>
              <a:round/>
              <a:headEnd type="stealth"/>
              <a:tailEnd type="none"/>
            </a:ln>
            <a:effectLst/>
          </c:spPr>
          <c:marker>
            <c:symbol val="none"/>
          </c:marker>
          <c:dLbls>
            <c:dLbl>
              <c:idx val="0"/>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04A9-4C53-A2E9-043E797B40B2}"/>
                </c:ext>
              </c:extLst>
            </c:dLbl>
            <c:spPr>
              <a:solidFill>
                <a:schemeClr val="bg1">
                  <a:alpha val="50000"/>
                </a:schemeClr>
              </a:solidFill>
              <a:ln>
                <a:solidFill>
                  <a:schemeClr val="tx2">
                    <a:lumMod val="60000"/>
                    <a:lumOff val="40000"/>
                  </a:schemeClr>
                </a:solidFill>
                <a:prstDash val="dash"/>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xVal>
            <c:numRef>
              <c:f>Gantt_with_Dependency!$S$5:$S$13</c:f>
              <c:numCache>
                <c:formatCode>m/d/yyyy</c:formatCode>
                <c:ptCount val="9"/>
                <c:pt idx="0">
                  <c:v>43559</c:v>
                </c:pt>
                <c:pt idx="1">
                  <c:v>43559</c:v>
                </c:pt>
                <c:pt idx="2">
                  <c:v>43559</c:v>
                </c:pt>
                <c:pt idx="3">
                  <c:v>43559</c:v>
                </c:pt>
                <c:pt idx="4">
                  <c:v>43559</c:v>
                </c:pt>
                <c:pt idx="5">
                  <c:v>43559</c:v>
                </c:pt>
                <c:pt idx="6">
                  <c:v>43559</c:v>
                </c:pt>
                <c:pt idx="7">
                  <c:v>43559</c:v>
                </c:pt>
                <c:pt idx="8">
                  <c:v>43559</c:v>
                </c:pt>
              </c:numCache>
            </c:numRef>
          </c:xVal>
          <c:yVal>
            <c:numRef>
              <c:f>Gantt_with_Dependency!$R$5:$R$13</c:f>
              <c:numCache>
                <c:formatCode>General</c:formatCode>
                <c:ptCount val="9"/>
                <c:pt idx="0">
                  <c:v>8.1999999999999993</c:v>
                </c:pt>
                <c:pt idx="1">
                  <c:v>7.2</c:v>
                </c:pt>
                <c:pt idx="2">
                  <c:v>6.2</c:v>
                </c:pt>
                <c:pt idx="3">
                  <c:v>5.2</c:v>
                </c:pt>
                <c:pt idx="4">
                  <c:v>4.2</c:v>
                </c:pt>
                <c:pt idx="5">
                  <c:v>3.2</c:v>
                </c:pt>
                <c:pt idx="6">
                  <c:v>2.2000000000000002</c:v>
                </c:pt>
                <c:pt idx="7">
                  <c:v>1.2</c:v>
                </c:pt>
                <c:pt idx="8">
                  <c:v>0.2</c:v>
                </c:pt>
              </c:numCache>
            </c:numRef>
          </c:yVal>
          <c:smooth val="0"/>
          <c:extLst>
            <c:ext xmlns:c16="http://schemas.microsoft.com/office/drawing/2014/chart" uri="{C3380CC4-5D6E-409C-BE32-E72D297353CC}">
              <c16:uniqueId val="{00000004-04A9-4C53-A2E9-043E797B40B2}"/>
            </c:ext>
          </c:extLst>
        </c:ser>
        <c:ser>
          <c:idx val="4"/>
          <c:order val="4"/>
          <c:tx>
            <c:strRef>
              <c:f>Gantt_with_Dependency!$U$4</c:f>
              <c:strCache>
                <c:ptCount val="1"/>
                <c:pt idx="0">
                  <c:v>Dependency End Date</c:v>
                </c:pt>
              </c:strCache>
            </c:strRef>
          </c:tx>
          <c:spPr>
            <a:ln w="25400" cap="rnd">
              <a:noFill/>
              <a:round/>
            </a:ln>
            <a:effectLst/>
          </c:spPr>
          <c:marker>
            <c:symbol val="none"/>
          </c:marker>
          <c:errBars>
            <c:errDir val="x"/>
            <c:errBarType val="plus"/>
            <c:errValType val="cust"/>
            <c:noEndCap val="1"/>
            <c:plus>
              <c:numRef>
                <c:f>Gantt_with_Dependency!$W$5:$W$13</c:f>
                <c:numCache>
                  <c:formatCode>General</c:formatCode>
                  <c:ptCount val="9"/>
                  <c:pt idx="0">
                    <c:v>-7</c:v>
                  </c:pt>
                  <c:pt idx="1">
                    <c:v>1</c:v>
                  </c:pt>
                  <c:pt idx="2">
                    <c:v>8</c:v>
                  </c:pt>
                  <c:pt idx="3">
                    <c:v>-17</c:v>
                  </c:pt>
                  <c:pt idx="4">
                    <c:v>43</c:v>
                  </c:pt>
                  <c:pt idx="5">
                    <c:v>52</c:v>
                  </c:pt>
                  <c:pt idx="6">
                    <c:v>2</c:v>
                  </c:pt>
                  <c:pt idx="7">
                    <c:v>1</c:v>
                  </c:pt>
                  <c:pt idx="8">
                    <c:v>2</c:v>
                  </c:pt>
                </c:numCache>
              </c:numRef>
            </c:plus>
            <c:minus>
              <c:numRef>
                <c:f>Gantt_with_Dependency!$W$5:$W$13</c:f>
                <c:numCache>
                  <c:formatCode>General</c:formatCode>
                  <c:ptCount val="9"/>
                  <c:pt idx="0">
                    <c:v>-7</c:v>
                  </c:pt>
                  <c:pt idx="1">
                    <c:v>1</c:v>
                  </c:pt>
                  <c:pt idx="2">
                    <c:v>8</c:v>
                  </c:pt>
                  <c:pt idx="3">
                    <c:v>-17</c:v>
                  </c:pt>
                  <c:pt idx="4">
                    <c:v>43</c:v>
                  </c:pt>
                  <c:pt idx="5">
                    <c:v>52</c:v>
                  </c:pt>
                  <c:pt idx="6">
                    <c:v>2</c:v>
                  </c:pt>
                  <c:pt idx="7">
                    <c:v>1</c:v>
                  </c:pt>
                  <c:pt idx="8">
                    <c:v>2</c:v>
                  </c:pt>
                </c:numCache>
              </c:numRef>
            </c:minus>
            <c:spPr>
              <a:noFill/>
              <a:ln w="6350" cap="flat" cmpd="sng" algn="ctr">
                <a:solidFill>
                  <a:schemeClr val="accent1"/>
                </a:solidFill>
                <a:round/>
                <a:tailEnd type="stealth" w="sm" len="lg"/>
              </a:ln>
              <a:effectLst/>
            </c:spPr>
          </c:errBars>
          <c:errBars>
            <c:errDir val="y"/>
            <c:errBarType val="minus"/>
            <c:errValType val="cust"/>
            <c:noEndCap val="1"/>
            <c:plus>
              <c:numLit>
                <c:formatCode>General</c:formatCode>
                <c:ptCount val="1"/>
                <c:pt idx="0">
                  <c:v>1</c:v>
                </c:pt>
              </c:numLit>
            </c:plus>
            <c:minus>
              <c:numRef>
                <c:f>Gantt_with_Dependency!$V$5:$V$13</c:f>
                <c:numCache>
                  <c:formatCode>General</c:formatCode>
                  <c:ptCount val="9"/>
                  <c:pt idx="0">
                    <c:v>0</c:v>
                  </c:pt>
                  <c:pt idx="1">
                    <c:v>-0.99999999999999911</c:v>
                  </c:pt>
                  <c:pt idx="2">
                    <c:v>-1</c:v>
                  </c:pt>
                  <c:pt idx="3">
                    <c:v>0</c:v>
                  </c:pt>
                  <c:pt idx="4">
                    <c:v>-3</c:v>
                  </c:pt>
                  <c:pt idx="5">
                    <c:v>-4</c:v>
                  </c:pt>
                  <c:pt idx="6">
                    <c:v>-1</c:v>
                  </c:pt>
                  <c:pt idx="7">
                    <c:v>-1.0000000000000002</c:v>
                  </c:pt>
                  <c:pt idx="8">
                    <c:v>-1</c:v>
                  </c:pt>
                </c:numCache>
              </c:numRef>
            </c:minus>
            <c:spPr>
              <a:noFill/>
              <a:ln w="6350" cap="flat" cmpd="sng" algn="ctr">
                <a:solidFill>
                  <a:schemeClr val="accent1"/>
                </a:solidFill>
                <a:round/>
              </a:ln>
              <a:effectLst/>
            </c:spPr>
          </c:errBars>
          <c:xVal>
            <c:numRef>
              <c:f>Gantt_with_Dependency!$U$5:$U$13</c:f>
              <c:numCache>
                <c:formatCode>m/d/yyyy</c:formatCode>
                <c:ptCount val="9"/>
                <c:pt idx="0">
                  <c:v>43474</c:v>
                </c:pt>
                <c:pt idx="1">
                  <c:v>43474</c:v>
                </c:pt>
                <c:pt idx="2">
                  <c:v>43489</c:v>
                </c:pt>
                <c:pt idx="3">
                  <c:v>43530</c:v>
                </c:pt>
                <c:pt idx="4">
                  <c:v>43489</c:v>
                </c:pt>
                <c:pt idx="5">
                  <c:v>43489</c:v>
                </c:pt>
                <c:pt idx="6">
                  <c:v>43558</c:v>
                </c:pt>
                <c:pt idx="7">
                  <c:v>43574</c:v>
                </c:pt>
                <c:pt idx="8">
                  <c:v>43586</c:v>
                </c:pt>
              </c:numCache>
            </c:numRef>
          </c:xVal>
          <c:yVal>
            <c:numRef>
              <c:f>Gantt_with_Dependency!$T$5:$T$13</c:f>
              <c:numCache>
                <c:formatCode>0.00</c:formatCode>
                <c:ptCount val="9"/>
                <c:pt idx="0">
                  <c:v>8.2999999999999989</c:v>
                </c:pt>
                <c:pt idx="1">
                  <c:v>7.3</c:v>
                </c:pt>
                <c:pt idx="2">
                  <c:v>6.3</c:v>
                </c:pt>
                <c:pt idx="3">
                  <c:v>5.3</c:v>
                </c:pt>
                <c:pt idx="4">
                  <c:v>4.3</c:v>
                </c:pt>
                <c:pt idx="5">
                  <c:v>3.3000000000000003</c:v>
                </c:pt>
                <c:pt idx="6">
                  <c:v>2.3000000000000003</c:v>
                </c:pt>
                <c:pt idx="7">
                  <c:v>1.3</c:v>
                </c:pt>
                <c:pt idx="8">
                  <c:v>0.30000000000000004</c:v>
                </c:pt>
              </c:numCache>
            </c:numRef>
          </c:yVal>
          <c:smooth val="0"/>
          <c:extLst>
            <c:ext xmlns:c16="http://schemas.microsoft.com/office/drawing/2014/chart" uri="{C3380CC4-5D6E-409C-BE32-E72D297353CC}">
              <c16:uniqueId val="{00000005-04A9-4C53-A2E9-043E797B40B2}"/>
            </c:ext>
          </c:extLst>
        </c:ser>
        <c:dLbls>
          <c:showLegendKey val="0"/>
          <c:showVal val="0"/>
          <c:showCatName val="0"/>
          <c:showSerName val="0"/>
          <c:showPercent val="0"/>
          <c:showBubbleSize val="0"/>
        </c:dLbls>
        <c:axId val="210331856"/>
        <c:axId val="210339072"/>
      </c:scatterChart>
      <c:catAx>
        <c:axId val="822069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000" b="0" i="0" u="none" strike="noStrike" kern="1200" baseline="0">
                <a:solidFill>
                  <a:schemeClr val="tx1">
                    <a:lumMod val="65000"/>
                    <a:lumOff val="35000"/>
                  </a:schemeClr>
                </a:solidFill>
                <a:latin typeface="+mn-lt"/>
                <a:ea typeface="+mn-ea"/>
                <a:cs typeface="+mn-cs"/>
              </a:defRPr>
            </a:pPr>
            <a:endParaRPr lang="en-US"/>
          </a:p>
        </c:txPr>
        <c:crossAx val="822069664"/>
        <c:crosses val="autoZero"/>
        <c:auto val="1"/>
        <c:lblAlgn val="ctr"/>
        <c:lblOffset val="100"/>
        <c:noMultiLvlLbl val="1"/>
      </c:catAx>
      <c:valAx>
        <c:axId val="822069664"/>
        <c:scaling>
          <c:orientation val="minMax"/>
          <c:min val="43460"/>
        </c:scaling>
        <c:delete val="0"/>
        <c:axPos val="t"/>
        <c:numFmt formatCode="m/d/yy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2069336"/>
        <c:crosses val="autoZero"/>
        <c:crossBetween val="between"/>
      </c:valAx>
      <c:valAx>
        <c:axId val="210339072"/>
        <c:scaling>
          <c:orientation val="minMax"/>
        </c:scaling>
        <c:delete val="1"/>
        <c:axPos val="r"/>
        <c:numFmt formatCode="General" sourceLinked="1"/>
        <c:majorTickMark val="out"/>
        <c:minorTickMark val="none"/>
        <c:tickLblPos val="nextTo"/>
        <c:crossAx val="210331856"/>
        <c:crosses val="max"/>
        <c:crossBetween val="midCat"/>
      </c:valAx>
      <c:valAx>
        <c:axId val="210331856"/>
        <c:scaling>
          <c:orientation val="minMax"/>
        </c:scaling>
        <c:delete val="1"/>
        <c:axPos val="b"/>
        <c:numFmt formatCode="m/d/yyyy" sourceLinked="1"/>
        <c:majorTickMark val="out"/>
        <c:minorTickMark val="none"/>
        <c:tickLblPos val="nextTo"/>
        <c:crossAx val="21033907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F073060-E926-4F8D-8AFE-E5756886C320}"/>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B70C0642-12DE-47B8-A991-A81BE25B51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DE79210-E5E1-4712-BEAE-8200779CE6A9}"/>
            </a:ext>
          </a:extLst>
        </xdr:cNvPr>
        <xdr:cNvSpPr/>
      </xdr:nvSpPr>
      <xdr:spPr>
        <a:xfrm>
          <a:off x="342900" y="1552576"/>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293A4149-4788-486E-919E-C21309FE3706}"/>
            </a:ext>
          </a:extLst>
        </xdr:cNvPr>
        <xdr:cNvSpPr/>
      </xdr:nvSpPr>
      <xdr:spPr>
        <a:xfrm>
          <a:off x="342900" y="3028950"/>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CA92495D-939B-4923-A08B-92C7DB8C46F3}"/>
            </a:ext>
          </a:extLst>
        </xdr:cNvPr>
        <xdr:cNvSpPr/>
      </xdr:nvSpPr>
      <xdr:spPr>
        <a:xfrm>
          <a:off x="333375" y="4695825"/>
          <a:ext cx="1228725" cy="45720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A92F4CBE-7210-4FF5-B43F-51EA8CB0AE8F}"/>
            </a:ext>
          </a:extLst>
        </xdr:cNvPr>
        <xdr:cNvSpPr/>
      </xdr:nvSpPr>
      <xdr:spPr>
        <a:xfrm>
          <a:off x="7481888" y="642939"/>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D54E84C4-365B-4473-8E42-E5B13684A86E}"/>
            </a:ext>
          </a:extLst>
        </xdr:cNvPr>
        <xdr:cNvSpPr/>
      </xdr:nvSpPr>
      <xdr:spPr>
        <a:xfrm>
          <a:off x="7386638" y="3376612"/>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36799</xdr:colOff>
      <xdr:row>18</xdr:row>
      <xdr:rowOff>155863</xdr:rowOff>
    </xdr:from>
    <xdr:to>
      <xdr:col>11</xdr:col>
      <xdr:colOff>329045</xdr:colOff>
      <xdr:row>31</xdr:row>
      <xdr:rowOff>47625</xdr:rowOff>
    </xdr:to>
    <xdr:graphicFrame macro="">
      <xdr:nvGraphicFramePr>
        <xdr:cNvPr id="3" name="Chart 2">
          <a:extLst>
            <a:ext uri="{FF2B5EF4-FFF2-40B4-BE49-F238E27FC236}">
              <a16:creationId xmlns:a16="http://schemas.microsoft.com/office/drawing/2014/main" id="{F0FE4FF9-B05D-4AB4-BDCD-ADB061642D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169066</xdr:rowOff>
    </xdr:from>
    <xdr:to>
      <xdr:col>14</xdr:col>
      <xdr:colOff>776288</xdr:colOff>
      <xdr:row>39</xdr:row>
      <xdr:rowOff>0</xdr:rowOff>
    </xdr:to>
    <xdr:graphicFrame macro="">
      <xdr:nvGraphicFramePr>
        <xdr:cNvPr id="2" name="Chart 1">
          <a:extLst>
            <a:ext uri="{FF2B5EF4-FFF2-40B4-BE49-F238E27FC236}">
              <a16:creationId xmlns:a16="http://schemas.microsoft.com/office/drawing/2014/main" id="{195F682E-8606-415A-87CD-BF75317F13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169066</xdr:rowOff>
    </xdr:from>
    <xdr:to>
      <xdr:col>14</xdr:col>
      <xdr:colOff>776288</xdr:colOff>
      <xdr:row>39</xdr:row>
      <xdr:rowOff>0</xdr:rowOff>
    </xdr:to>
    <xdr:graphicFrame macro="">
      <xdr:nvGraphicFramePr>
        <xdr:cNvPr id="2" name="Chart 1">
          <a:extLst>
            <a:ext uri="{FF2B5EF4-FFF2-40B4-BE49-F238E27FC236}">
              <a16:creationId xmlns:a16="http://schemas.microsoft.com/office/drawing/2014/main" id="{35128A33-91F6-42BA-B1B6-33C35A73C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290511</xdr:colOff>
      <xdr:row>15</xdr:row>
      <xdr:rowOff>126203</xdr:rowOff>
    </xdr:from>
    <xdr:to>
      <xdr:col>13</xdr:col>
      <xdr:colOff>276224</xdr:colOff>
      <xdr:row>39</xdr:row>
      <xdr:rowOff>100012</xdr:rowOff>
    </xdr:to>
    <xdr:graphicFrame macro="">
      <xdr:nvGraphicFramePr>
        <xdr:cNvPr id="2" name="Chart 1">
          <a:extLst>
            <a:ext uri="{FF2B5EF4-FFF2-40B4-BE49-F238E27FC236}">
              <a16:creationId xmlns:a16="http://schemas.microsoft.com/office/drawing/2014/main" id="{13537CAF-6D05-477F-9687-F8C84445D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552450</xdr:colOff>
      <xdr:row>13</xdr:row>
      <xdr:rowOff>123825</xdr:rowOff>
    </xdr:from>
    <xdr:to>
      <xdr:col>4</xdr:col>
      <xdr:colOff>371476</xdr:colOff>
      <xdr:row>16</xdr:row>
      <xdr:rowOff>185737</xdr:rowOff>
    </xdr:to>
    <xdr:sp macro="" textlink="">
      <xdr:nvSpPr>
        <xdr:cNvPr id="3" name="Speech Bubble: Rectangle with Corners Rounded 2">
          <a:extLst>
            <a:ext uri="{FF2B5EF4-FFF2-40B4-BE49-F238E27FC236}">
              <a16:creationId xmlns:a16="http://schemas.microsoft.com/office/drawing/2014/main" id="{D491E953-D745-4BBB-8AE1-EA0F7CA15AC4}"/>
            </a:ext>
          </a:extLst>
        </xdr:cNvPr>
        <xdr:cNvSpPr/>
      </xdr:nvSpPr>
      <xdr:spPr>
        <a:xfrm>
          <a:off x="1790700" y="2886075"/>
          <a:ext cx="2619376" cy="1166812"/>
        </a:xfrm>
        <a:prstGeom prst="wedgeRoundRectCallout">
          <a:avLst>
            <a:gd name="adj1" fmla="val -39958"/>
            <a:gd name="adj2" fmla="val -90121"/>
            <a:gd name="adj3" fmla="val 16667"/>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100">
              <a:solidFill>
                <a:schemeClr val="tx1"/>
              </a:solidFill>
            </a:rPr>
            <a:t>Dependencies</a:t>
          </a:r>
          <a:r>
            <a:rPr lang="de-AT" sz="1100" baseline="0">
              <a:solidFill>
                <a:schemeClr val="tx1"/>
              </a:solidFill>
            </a:rPr>
            <a:t> in grey in data prep. table and blue lines in Gantt Chart were added by </a:t>
          </a:r>
          <a:r>
            <a:rPr lang="de-AT" sz="1100" b="1" baseline="0">
              <a:solidFill>
                <a:schemeClr val="tx1"/>
              </a:solidFill>
            </a:rPr>
            <a:t>Rico</a:t>
          </a:r>
          <a:r>
            <a:rPr lang="de-AT" sz="1100" baseline="0">
              <a:solidFill>
                <a:schemeClr val="tx1"/>
              </a:solidFill>
            </a:rPr>
            <a:t> (one of our community members). Thank you Rico for taking the Gantt chart to another level!</a:t>
          </a:r>
          <a:endParaRPr lang="de-AT"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EF5D-B551-4A26-81FA-DC28EC7EFD80}">
  <sheetPr codeName="Sheet1">
    <tabColor theme="9" tint="0.59999389629810485"/>
    <pageSetUpPr fitToPage="1"/>
  </sheetPr>
  <dimension ref="A1:N57"/>
  <sheetViews>
    <sheetView showGridLines="0" workbookViewId="0">
      <selection activeCell="C7" sqref="C7"/>
    </sheetView>
  </sheetViews>
  <sheetFormatPr defaultColWidth="0" defaultRowHeight="14.25" customHeight="1" zeroHeight="1"/>
  <cols>
    <col min="1" max="1" width="1.42578125" style="55" customWidth="1"/>
    <col min="2" max="2" width="3.140625" style="55" customWidth="1"/>
    <col min="3" max="3" width="69.5703125" style="55" customWidth="1"/>
    <col min="4" max="6" width="9.140625" style="55" customWidth="1"/>
    <col min="7" max="11" width="9.140625" style="45" customWidth="1"/>
    <col min="12" max="12" width="2.28515625" style="45" customWidth="1"/>
    <col min="13" max="13" width="2.7109375" style="45" customWidth="1"/>
    <col min="14" max="14" width="2.42578125" style="45" customWidth="1"/>
    <col min="15" max="16384" width="9.140625" style="55" hidden="1"/>
  </cols>
  <sheetData>
    <row r="1" spans="2:14" s="44" customFormat="1" ht="15">
      <c r="G1" s="45"/>
      <c r="H1" s="45"/>
      <c r="I1" s="45"/>
      <c r="J1" s="45"/>
      <c r="K1" s="45"/>
      <c r="L1" s="45"/>
      <c r="M1" s="45"/>
      <c r="N1" s="45"/>
    </row>
    <row r="2" spans="2:14" s="44" customFormat="1" ht="15">
      <c r="G2" s="45"/>
      <c r="H2" s="45"/>
      <c r="I2" s="45"/>
      <c r="J2" s="45"/>
      <c r="K2" s="45"/>
      <c r="L2" s="45"/>
      <c r="M2" s="45"/>
      <c r="N2" s="45"/>
    </row>
    <row r="3" spans="2:14" s="44" customFormat="1" ht="15">
      <c r="G3" s="45"/>
      <c r="H3" s="45"/>
      <c r="I3" s="45"/>
      <c r="J3" s="45"/>
      <c r="K3" s="45"/>
      <c r="L3" s="45"/>
      <c r="M3" s="45"/>
      <c r="N3" s="45"/>
    </row>
    <row r="4" spans="2:14" s="44" customFormat="1" ht="7.9" customHeight="1">
      <c r="G4" s="45"/>
      <c r="H4" s="45"/>
      <c r="I4" s="45"/>
      <c r="J4" s="45"/>
      <c r="K4" s="45"/>
      <c r="L4" s="45"/>
      <c r="M4" s="45"/>
      <c r="N4" s="45"/>
    </row>
    <row r="5" spans="2:14" s="44" customFormat="1" ht="18.75">
      <c r="B5" s="46"/>
      <c r="C5" s="47" t="s">
        <v>31</v>
      </c>
      <c r="G5" s="45"/>
      <c r="H5" s="45"/>
      <c r="I5" s="45"/>
      <c r="J5" s="45"/>
      <c r="K5" s="45"/>
      <c r="L5" s="45"/>
      <c r="M5" s="45"/>
      <c r="N5" s="45"/>
    </row>
    <row r="6" spans="2:14" s="44" customFormat="1" ht="9.9499999999999993" customHeight="1">
      <c r="C6" s="48"/>
      <c r="D6" s="48"/>
      <c r="E6" s="48"/>
      <c r="G6" s="45"/>
      <c r="H6" s="45"/>
      <c r="I6" s="45"/>
      <c r="J6" s="45"/>
      <c r="K6" s="45"/>
      <c r="L6" s="45"/>
      <c r="M6" s="45"/>
      <c r="N6" s="45"/>
    </row>
    <row r="7" spans="2:14" s="44" customFormat="1" ht="30" customHeight="1">
      <c r="C7" s="49" t="s">
        <v>32</v>
      </c>
      <c r="D7"/>
      <c r="E7"/>
      <c r="F7"/>
      <c r="G7" s="45"/>
      <c r="H7" s="45"/>
      <c r="I7" s="45"/>
      <c r="J7" s="45"/>
      <c r="K7" s="45"/>
      <c r="L7" s="45"/>
      <c r="M7" s="45"/>
      <c r="N7" s="45"/>
    </row>
    <row r="8" spans="2:14" s="44" customFormat="1" ht="30" customHeight="1">
      <c r="C8" s="49"/>
      <c r="D8"/>
      <c r="E8"/>
      <c r="F8"/>
      <c r="G8" s="45"/>
      <c r="H8" s="45"/>
      <c r="I8" s="45"/>
      <c r="J8" s="45"/>
      <c r="K8" s="45"/>
      <c r="L8" s="45"/>
      <c r="M8" s="45"/>
      <c r="N8" s="45"/>
    </row>
    <row r="9" spans="2:14" s="44" customFormat="1" ht="28.5" customHeight="1">
      <c r="C9" s="49"/>
      <c r="D9"/>
      <c r="E9"/>
      <c r="F9"/>
      <c r="G9" s="45"/>
      <c r="H9" s="45"/>
      <c r="I9" s="45"/>
      <c r="J9" s="45"/>
      <c r="K9" s="45"/>
      <c r="L9" s="45"/>
      <c r="M9" s="45"/>
      <c r="N9" s="45"/>
    </row>
    <row r="10" spans="2:14" s="44" customFormat="1" ht="21" customHeight="1">
      <c r="C10" s="47" t="s">
        <v>33</v>
      </c>
      <c r="D10"/>
      <c r="E10"/>
      <c r="F10"/>
      <c r="G10" s="45"/>
      <c r="H10" s="45"/>
      <c r="I10" s="45"/>
      <c r="J10" s="45"/>
      <c r="K10" s="45"/>
      <c r="L10" s="45"/>
      <c r="M10" s="45"/>
      <c r="N10" s="45"/>
    </row>
    <row r="11" spans="2:14" s="44" customFormat="1" ht="9.9499999999999993" customHeight="1">
      <c r="C11" s="50"/>
      <c r="D11" s="48"/>
      <c r="E11" s="48"/>
      <c r="F11" s="48"/>
      <c r="G11" s="45"/>
      <c r="H11" s="45"/>
      <c r="I11" s="45"/>
      <c r="J11" s="45"/>
      <c r="K11" s="45"/>
      <c r="L11" s="45"/>
      <c r="M11" s="45"/>
      <c r="N11" s="45"/>
    </row>
    <row r="12" spans="2:14" s="44" customFormat="1" ht="30">
      <c r="C12" s="49" t="s">
        <v>34</v>
      </c>
      <c r="G12" s="45"/>
      <c r="H12" s="45"/>
      <c r="I12" s="45"/>
      <c r="J12" s="45"/>
      <c r="K12" s="45"/>
      <c r="L12" s="45"/>
      <c r="M12" s="45"/>
      <c r="N12" s="45"/>
    </row>
    <row r="13" spans="2:14" s="44" customFormat="1" ht="39.75" customHeight="1">
      <c r="C13"/>
      <c r="D13"/>
      <c r="E13"/>
      <c r="F13"/>
      <c r="G13" s="45"/>
      <c r="H13" s="45"/>
      <c r="I13" s="45"/>
      <c r="J13" s="45"/>
      <c r="K13" s="45"/>
      <c r="L13" s="45"/>
      <c r="M13" s="45"/>
      <c r="N13" s="45"/>
    </row>
    <row r="14" spans="2:14" s="44" customFormat="1" ht="17.25" customHeight="1">
      <c r="C14" s="50"/>
      <c r="D14" s="48"/>
      <c r="E14" s="48"/>
      <c r="F14" s="48"/>
      <c r="G14" s="45"/>
      <c r="H14" s="45"/>
      <c r="I14" s="45"/>
      <c r="J14" s="45"/>
      <c r="K14" s="45"/>
      <c r="L14" s="45"/>
      <c r="M14" s="45"/>
      <c r="N14" s="45"/>
    </row>
    <row r="15" spans="2:14" s="44" customFormat="1" ht="24.75" customHeight="1">
      <c r="C15" s="47" t="s">
        <v>35</v>
      </c>
      <c r="G15" s="45"/>
      <c r="H15" s="45"/>
      <c r="I15" s="45"/>
      <c r="J15" s="45"/>
      <c r="K15" s="45"/>
      <c r="L15" s="45"/>
      <c r="M15" s="45"/>
      <c r="N15" s="45"/>
    </row>
    <row r="16" spans="2:14" s="44" customFormat="1" ht="9.9499999999999993" customHeight="1">
      <c r="G16" s="45"/>
      <c r="H16" s="45"/>
      <c r="I16" s="45"/>
      <c r="J16" s="45"/>
      <c r="K16" s="45"/>
      <c r="L16" s="45"/>
      <c r="M16" s="45"/>
      <c r="N16" s="45"/>
    </row>
    <row r="17" spans="1:14" s="44" customFormat="1" ht="45">
      <c r="C17" s="49" t="s">
        <v>36</v>
      </c>
      <c r="G17" s="51"/>
      <c r="H17" s="45"/>
      <c r="I17" s="45"/>
      <c r="J17" s="45"/>
      <c r="K17" s="45"/>
      <c r="L17" s="45"/>
      <c r="M17" s="45"/>
      <c r="N17" s="45"/>
    </row>
    <row r="18" spans="1:14" s="44" customFormat="1" ht="15">
      <c r="G18" s="45"/>
      <c r="H18" s="45"/>
      <c r="I18" s="45"/>
      <c r="J18" s="45"/>
      <c r="K18" s="45"/>
      <c r="L18" s="45"/>
      <c r="M18" s="45"/>
      <c r="N18" s="45"/>
    </row>
    <row r="19" spans="1:14" s="44" customFormat="1" ht="15">
      <c r="C19"/>
      <c r="D19"/>
      <c r="E19"/>
      <c r="F19"/>
      <c r="G19" s="45"/>
      <c r="H19" s="45"/>
      <c r="I19" s="45"/>
      <c r="J19" s="45"/>
      <c r="K19" s="45"/>
      <c r="L19" s="45"/>
      <c r="M19" s="45"/>
      <c r="N19" s="45"/>
    </row>
    <row r="20" spans="1:14" s="44" customFormat="1" ht="15">
      <c r="C20" s="50"/>
      <c r="D20" s="48"/>
      <c r="E20" s="48"/>
      <c r="F20" s="48"/>
      <c r="G20" s="45"/>
      <c r="H20" s="45"/>
      <c r="I20" s="45"/>
      <c r="J20" s="45"/>
      <c r="K20" s="45"/>
      <c r="L20" s="45"/>
      <c r="M20" s="45"/>
      <c r="N20" s="45"/>
    </row>
    <row r="21" spans="1:14" s="44" customFormat="1" ht="15">
      <c r="C21" s="50"/>
      <c r="D21" s="48"/>
      <c r="E21" s="48"/>
      <c r="F21" s="48"/>
      <c r="G21" s="45"/>
      <c r="H21" s="45"/>
      <c r="I21" s="45"/>
      <c r="J21" s="45"/>
      <c r="K21" s="45"/>
      <c r="L21" s="45"/>
      <c r="M21" s="45"/>
      <c r="N21" s="45"/>
    </row>
    <row r="22" spans="1:14" s="44" customFormat="1" ht="15">
      <c r="A22" s="52"/>
      <c r="B22" s="52"/>
      <c r="C22" s="52"/>
      <c r="D22" s="52"/>
      <c r="E22" s="52"/>
      <c r="F22" s="52"/>
      <c r="G22" s="45"/>
      <c r="H22" s="45"/>
      <c r="I22" s="45"/>
      <c r="J22" s="45"/>
      <c r="K22" s="45"/>
      <c r="L22" s="45"/>
      <c r="M22" s="45"/>
      <c r="N22" s="45"/>
    </row>
    <row r="23" spans="1:14" s="44" customFormat="1" ht="18">
      <c r="A23" s="52"/>
      <c r="B23" s="52"/>
      <c r="C23" s="53" t="s">
        <v>13</v>
      </c>
      <c r="D23" s="52"/>
      <c r="E23" s="52"/>
      <c r="F23" s="52"/>
      <c r="G23" s="45"/>
      <c r="H23" s="45"/>
      <c r="I23" s="45"/>
      <c r="J23" s="45"/>
      <c r="K23" s="45"/>
      <c r="L23" s="45"/>
      <c r="M23" s="45"/>
      <c r="N23" s="45"/>
    </row>
    <row r="24" spans="1:14" s="44" customFormat="1" ht="15.75">
      <c r="A24" s="52"/>
      <c r="B24" s="52"/>
      <c r="C24" s="54" t="s">
        <v>14</v>
      </c>
      <c r="D24" s="52"/>
      <c r="E24" s="52"/>
      <c r="F24" s="52"/>
      <c r="G24" s="45"/>
      <c r="H24" s="45"/>
      <c r="I24" s="45"/>
      <c r="J24" s="45"/>
      <c r="K24" s="45"/>
      <c r="L24" s="45"/>
      <c r="M24" s="45"/>
      <c r="N24" s="45"/>
    </row>
    <row r="25" spans="1:14" s="44" customFormat="1" ht="15">
      <c r="A25" s="52"/>
      <c r="B25" s="52"/>
      <c r="C25" s="52"/>
      <c r="D25" s="52"/>
      <c r="E25" s="52"/>
      <c r="F25" s="52"/>
      <c r="G25" s="45"/>
      <c r="H25" s="45"/>
      <c r="I25" s="45"/>
      <c r="J25" s="45"/>
      <c r="K25" s="45"/>
      <c r="L25" s="45"/>
      <c r="M25" s="45"/>
      <c r="N25" s="45"/>
    </row>
    <row r="26" spans="1:14" ht="15"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0"/>
  <sheetViews>
    <sheetView showGridLines="0" zoomScale="110" zoomScaleNormal="110" workbookViewId="0">
      <selection activeCell="C17" sqref="C17"/>
    </sheetView>
  </sheetViews>
  <sheetFormatPr defaultRowHeight="15"/>
  <cols>
    <col min="1" max="1" width="21.5703125" bestFit="1" customWidth="1"/>
    <col min="2" max="2" width="13.42578125" customWidth="1"/>
    <col min="3" max="3" width="14.5703125" bestFit="1" customWidth="1"/>
    <col min="4" max="4" width="15.28515625" customWidth="1"/>
    <col min="5" max="5" width="9.140625" bestFit="1" customWidth="1"/>
    <col min="6" max="6" width="7.28515625" customWidth="1"/>
    <col min="7" max="7" width="10.7109375" bestFit="1" customWidth="1"/>
  </cols>
  <sheetData>
    <row r="1" spans="1:16" ht="15.75">
      <c r="A1" s="36" t="s">
        <v>24</v>
      </c>
      <c r="B1" s="27"/>
      <c r="C1" s="27"/>
      <c r="D1" s="27"/>
      <c r="E1" s="37"/>
      <c r="F1" s="27"/>
      <c r="G1" s="27"/>
      <c r="H1" s="27"/>
      <c r="I1" s="27"/>
      <c r="J1" s="27"/>
      <c r="K1" s="27"/>
      <c r="L1" s="27"/>
      <c r="M1" s="39"/>
      <c r="N1" s="39"/>
      <c r="O1" s="39"/>
      <c r="P1" s="39"/>
    </row>
    <row r="2" spans="1:16" s="39" customFormat="1" ht="15.75">
      <c r="A2" s="40"/>
      <c r="E2" s="38"/>
    </row>
    <row r="3" spans="1:16">
      <c r="A3" s="1" t="s">
        <v>0</v>
      </c>
      <c r="B3" s="2" t="s">
        <v>1</v>
      </c>
      <c r="C3" s="2" t="s">
        <v>2</v>
      </c>
      <c r="D3" s="2" t="s">
        <v>3</v>
      </c>
      <c r="E3" s="13" t="s">
        <v>15</v>
      </c>
      <c r="F3" s="13" t="s">
        <v>16</v>
      </c>
      <c r="G3" s="3" t="s">
        <v>4</v>
      </c>
    </row>
    <row r="4" spans="1:16" ht="15.75" thickBot="1">
      <c r="A4" s="4" t="s">
        <v>5</v>
      </c>
      <c r="B4" s="5">
        <v>42737</v>
      </c>
      <c r="C4" s="6">
        <v>15</v>
      </c>
      <c r="D4" s="17">
        <f t="shared" ref="D4:D11" si="0">IF(B4="","",WORKDAY(B4,C4,$G$4:$G$18))</f>
        <v>42759</v>
      </c>
      <c r="E4" s="16">
        <f>D4-B4</f>
        <v>22</v>
      </c>
      <c r="F4" s="16">
        <v>1</v>
      </c>
      <c r="G4" s="7">
        <v>42736</v>
      </c>
    </row>
    <row r="5" spans="1:16" ht="15.75" thickBot="1">
      <c r="A5" s="8" t="s">
        <v>6</v>
      </c>
      <c r="B5" s="9">
        <v>42748</v>
      </c>
      <c r="C5" s="10">
        <v>13</v>
      </c>
      <c r="D5" s="18">
        <f t="shared" si="0"/>
        <v>42767</v>
      </c>
      <c r="E5" s="16">
        <f t="shared" ref="E5:E12" si="1">D5-B5</f>
        <v>19</v>
      </c>
      <c r="F5" s="16">
        <v>2</v>
      </c>
      <c r="G5" s="7">
        <v>42741</v>
      </c>
    </row>
    <row r="6" spans="1:16" ht="15.75" thickBot="1">
      <c r="A6" s="8" t="s">
        <v>7</v>
      </c>
      <c r="B6" s="11">
        <v>42767</v>
      </c>
      <c r="C6" s="12">
        <v>12</v>
      </c>
      <c r="D6" s="19">
        <f t="shared" si="0"/>
        <v>42783</v>
      </c>
      <c r="E6" s="16">
        <f t="shared" si="1"/>
        <v>16</v>
      </c>
      <c r="F6" s="16">
        <v>3</v>
      </c>
      <c r="G6" s="7">
        <v>42841</v>
      </c>
    </row>
    <row r="7" spans="1:16" ht="15.75" thickBot="1">
      <c r="A7" s="8" t="s">
        <v>25</v>
      </c>
      <c r="B7" s="11">
        <v>42783</v>
      </c>
      <c r="C7" s="12">
        <v>13</v>
      </c>
      <c r="D7" s="19">
        <f t="shared" si="0"/>
        <v>42802</v>
      </c>
      <c r="E7" s="16">
        <f t="shared" si="1"/>
        <v>19</v>
      </c>
      <c r="F7" s="16">
        <v>4</v>
      </c>
      <c r="G7" s="7">
        <v>42842</v>
      </c>
    </row>
    <row r="8" spans="1:16" ht="15.75" thickBot="1">
      <c r="A8" s="8" t="s">
        <v>8</v>
      </c>
      <c r="B8" s="11">
        <v>42802</v>
      </c>
      <c r="C8" s="12">
        <v>7</v>
      </c>
      <c r="D8" s="19">
        <f t="shared" si="0"/>
        <v>42811</v>
      </c>
      <c r="E8" s="16">
        <f t="shared" si="1"/>
        <v>9</v>
      </c>
      <c r="F8" s="16">
        <v>5</v>
      </c>
      <c r="G8" s="7">
        <v>42856</v>
      </c>
    </row>
    <row r="9" spans="1:16" ht="15.75" thickBot="1">
      <c r="A9" s="8" t="s">
        <v>9</v>
      </c>
      <c r="B9" s="11">
        <v>42811</v>
      </c>
      <c r="C9" s="12">
        <v>13</v>
      </c>
      <c r="D9" s="19">
        <f t="shared" si="0"/>
        <v>42830</v>
      </c>
      <c r="E9" s="16">
        <f t="shared" si="1"/>
        <v>19</v>
      </c>
      <c r="F9" s="16">
        <v>6</v>
      </c>
      <c r="G9" s="7">
        <v>42880</v>
      </c>
    </row>
    <row r="10" spans="1:16" ht="15.75" thickBot="1">
      <c r="A10" s="8" t="s">
        <v>10</v>
      </c>
      <c r="B10" s="11">
        <v>42830</v>
      </c>
      <c r="C10" s="12">
        <v>10</v>
      </c>
      <c r="D10" s="19">
        <f t="shared" si="0"/>
        <v>42845</v>
      </c>
      <c r="E10" s="16">
        <f t="shared" si="1"/>
        <v>15</v>
      </c>
      <c r="F10" s="16">
        <v>7</v>
      </c>
      <c r="G10" s="7">
        <v>42890</v>
      </c>
    </row>
    <row r="11" spans="1:16" ht="15.75" thickBot="1">
      <c r="A11" s="8" t="s">
        <v>11</v>
      </c>
      <c r="B11" s="11">
        <v>42845</v>
      </c>
      <c r="C11" s="12">
        <v>8</v>
      </c>
      <c r="D11" s="19">
        <f t="shared" si="0"/>
        <v>42858</v>
      </c>
      <c r="E11" s="16">
        <f t="shared" si="1"/>
        <v>13</v>
      </c>
      <c r="F11" s="16">
        <v>8</v>
      </c>
      <c r="G11" s="7">
        <v>42891</v>
      </c>
    </row>
    <row r="12" spans="1:16" ht="15.75" thickBot="1">
      <c r="A12" s="8" t="s">
        <v>12</v>
      </c>
      <c r="B12" s="11">
        <v>42858</v>
      </c>
      <c r="C12" s="12">
        <v>15</v>
      </c>
      <c r="D12" s="19">
        <f>IF(B12="","",WORKDAY(B12,C12,$G$4:$G$18))</f>
        <v>42879</v>
      </c>
      <c r="E12" s="16">
        <f t="shared" si="1"/>
        <v>21</v>
      </c>
      <c r="F12" s="16">
        <v>9</v>
      </c>
      <c r="G12" s="7">
        <v>42901</v>
      </c>
    </row>
    <row r="13" spans="1:16">
      <c r="G13" s="7">
        <v>42962</v>
      </c>
    </row>
    <row r="14" spans="1:16">
      <c r="G14" s="7">
        <v>43034</v>
      </c>
    </row>
    <row r="15" spans="1:16">
      <c r="G15" s="7">
        <v>43040</v>
      </c>
    </row>
    <row r="16" spans="1:16">
      <c r="G16" s="7">
        <v>43077</v>
      </c>
    </row>
    <row r="17" spans="1:10">
      <c r="G17" s="7">
        <v>43094</v>
      </c>
    </row>
    <row r="18" spans="1:10">
      <c r="G18" s="7">
        <v>43095</v>
      </c>
    </row>
    <row r="20" spans="1:10">
      <c r="B20" s="15" t="str">
        <f>C3</f>
        <v># Working days</v>
      </c>
    </row>
    <row r="21" spans="1:10" ht="15.75" thickBot="1"/>
    <row r="22" spans="1:10" ht="15.75" thickBot="1">
      <c r="A22" s="8" t="s">
        <v>5</v>
      </c>
      <c r="B22" s="14">
        <f t="shared" ref="B22:B30" si="2">C4</f>
        <v>15</v>
      </c>
      <c r="C22" s="14"/>
      <c r="D22" s="14"/>
      <c r="E22" s="14"/>
      <c r="F22" s="14"/>
      <c r="G22" s="14"/>
      <c r="H22" s="14"/>
      <c r="I22" s="14"/>
      <c r="J22" s="14"/>
    </row>
    <row r="23" spans="1:10" ht="15.75" thickBot="1">
      <c r="A23" s="8" t="s">
        <v>6</v>
      </c>
      <c r="B23" s="14">
        <f t="shared" si="2"/>
        <v>13</v>
      </c>
      <c r="C23" s="14"/>
      <c r="D23" s="14"/>
      <c r="E23" s="14"/>
      <c r="F23" s="14"/>
      <c r="G23" s="14"/>
      <c r="H23" s="14"/>
      <c r="I23" s="14"/>
      <c r="J23" s="14"/>
    </row>
    <row r="24" spans="1:10" ht="15.75" thickBot="1">
      <c r="A24" s="8" t="s">
        <v>7</v>
      </c>
      <c r="B24" s="14">
        <f t="shared" si="2"/>
        <v>12</v>
      </c>
      <c r="C24" s="14"/>
      <c r="D24" s="14"/>
      <c r="E24" s="14"/>
      <c r="F24" s="14"/>
      <c r="G24" s="14"/>
      <c r="H24" s="14"/>
      <c r="I24" s="14"/>
      <c r="J24" s="14"/>
    </row>
    <row r="25" spans="1:10" ht="15.75" thickBot="1">
      <c r="A25" s="8" t="s">
        <v>26</v>
      </c>
      <c r="B25" s="14">
        <f t="shared" si="2"/>
        <v>13</v>
      </c>
      <c r="C25" s="14"/>
      <c r="D25" s="14"/>
      <c r="E25" s="14"/>
      <c r="F25" s="14"/>
      <c r="G25" s="14"/>
      <c r="H25" s="14"/>
      <c r="I25" s="14"/>
      <c r="J25" s="14"/>
    </row>
    <row r="26" spans="1:10" ht="15.75" thickBot="1">
      <c r="A26" s="8" t="s">
        <v>8</v>
      </c>
      <c r="B26" s="14">
        <f t="shared" si="2"/>
        <v>7</v>
      </c>
      <c r="C26" s="14"/>
      <c r="D26" s="14"/>
      <c r="E26" s="14"/>
      <c r="F26" s="14"/>
      <c r="G26" s="14"/>
      <c r="H26" s="14"/>
      <c r="I26" s="14"/>
      <c r="J26" s="14"/>
    </row>
    <row r="27" spans="1:10" ht="15.75" thickBot="1">
      <c r="A27" s="8" t="s">
        <v>9</v>
      </c>
      <c r="B27" s="14">
        <f t="shared" si="2"/>
        <v>13</v>
      </c>
      <c r="C27" s="14"/>
      <c r="D27" s="14"/>
      <c r="E27" s="14"/>
      <c r="F27" s="14"/>
      <c r="G27" s="14"/>
      <c r="H27" s="14"/>
      <c r="I27" s="14"/>
      <c r="J27" s="14"/>
    </row>
    <row r="28" spans="1:10" ht="15.75" thickBot="1">
      <c r="A28" s="8" t="s">
        <v>10</v>
      </c>
      <c r="B28" s="14">
        <f t="shared" si="2"/>
        <v>10</v>
      </c>
      <c r="C28" s="14"/>
      <c r="D28" s="14"/>
      <c r="E28" s="14"/>
      <c r="F28" s="14"/>
      <c r="G28" s="14"/>
      <c r="H28" s="14"/>
      <c r="I28" s="14"/>
      <c r="J28" s="14"/>
    </row>
    <row r="29" spans="1:10" ht="15.75" thickBot="1">
      <c r="A29" s="8" t="s">
        <v>11</v>
      </c>
      <c r="B29" s="14">
        <f t="shared" si="2"/>
        <v>8</v>
      </c>
      <c r="C29" s="14"/>
      <c r="D29" s="14"/>
      <c r="E29" s="14"/>
      <c r="F29" s="14"/>
      <c r="G29" s="14"/>
      <c r="H29" s="14"/>
      <c r="I29" s="14"/>
      <c r="J29" s="14"/>
    </row>
    <row r="30" spans="1:10" ht="15.75" thickBot="1">
      <c r="A30" s="8" t="s">
        <v>12</v>
      </c>
      <c r="B30" s="14">
        <f t="shared" si="2"/>
        <v>15</v>
      </c>
      <c r="C30" s="14"/>
      <c r="D30" s="14"/>
      <c r="E30" s="14"/>
      <c r="F30" s="14"/>
      <c r="G30" s="14"/>
      <c r="H30" s="14"/>
      <c r="I30" s="14"/>
      <c r="J30" s="1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19"/>
  <sheetViews>
    <sheetView showGridLines="0" workbookViewId="0">
      <selection activeCell="L5" sqref="L5"/>
    </sheetView>
  </sheetViews>
  <sheetFormatPr defaultRowHeight="15"/>
  <cols>
    <col min="1" max="1" width="18.5703125" bestFit="1" customWidth="1"/>
    <col min="2" max="2" width="9.7109375" bestFit="1" customWidth="1"/>
    <col min="3" max="3" width="14.5703125" bestFit="1" customWidth="1"/>
    <col min="4" max="4" width="9.7109375" bestFit="1" customWidth="1"/>
    <col min="5" max="5" width="1.140625" style="25" customWidth="1"/>
    <col min="6" max="6" width="9.7109375" bestFit="1" customWidth="1"/>
    <col min="7" max="7" width="14.5703125" bestFit="1" customWidth="1"/>
    <col min="8" max="8" width="9.7109375" bestFit="1" customWidth="1"/>
    <col min="9" max="9" width="13.5703125" bestFit="1" customWidth="1"/>
    <col min="10" max="10" width="5.42578125" customWidth="1"/>
    <col min="11" max="11" width="23.5703125" bestFit="1" customWidth="1"/>
    <col min="12" max="12" width="14.5703125" customWidth="1"/>
    <col min="13" max="13" width="6.42578125" bestFit="1" customWidth="1"/>
    <col min="14" max="14" width="11.7109375" customWidth="1"/>
    <col min="15" max="15" width="23.5703125" customWidth="1"/>
    <col min="16" max="16" width="10.5703125" customWidth="1"/>
  </cols>
  <sheetData>
    <row r="1" spans="1:17" ht="15.75">
      <c r="A1" s="36" t="s">
        <v>23</v>
      </c>
      <c r="B1" s="27"/>
      <c r="C1" s="27"/>
      <c r="D1" s="27"/>
      <c r="E1" s="37"/>
      <c r="F1" s="27"/>
      <c r="G1" s="27"/>
      <c r="H1" s="27"/>
      <c r="I1" s="27"/>
      <c r="J1" s="27"/>
      <c r="K1" s="27"/>
      <c r="L1" s="27"/>
      <c r="M1" s="27"/>
      <c r="N1" s="27"/>
      <c r="O1" s="27"/>
      <c r="P1" s="27"/>
      <c r="Q1" s="27"/>
    </row>
    <row r="2" spans="1:17">
      <c r="L2" t="s">
        <v>19</v>
      </c>
    </row>
    <row r="3" spans="1:17">
      <c r="B3" s="20" t="s">
        <v>17</v>
      </c>
      <c r="C3" s="20"/>
      <c r="D3" s="30"/>
      <c r="E3" s="21"/>
      <c r="F3" s="20" t="s">
        <v>18</v>
      </c>
      <c r="G3" s="20"/>
      <c r="H3" s="30"/>
      <c r="I3" s="29"/>
      <c r="L3" t="str">
        <f>"Project Timeline: "&amp;B17&amp;" View"</f>
        <v>Project Timeline: Plan View</v>
      </c>
    </row>
    <row r="4" spans="1:17" ht="30">
      <c r="A4" s="1" t="s">
        <v>0</v>
      </c>
      <c r="B4" s="2" t="s">
        <v>1</v>
      </c>
      <c r="C4" s="2" t="s">
        <v>2</v>
      </c>
      <c r="D4" s="2" t="s">
        <v>3</v>
      </c>
      <c r="E4" s="22"/>
      <c r="F4" s="2" t="s">
        <v>1</v>
      </c>
      <c r="G4" s="2" t="s">
        <v>2</v>
      </c>
      <c r="H4" s="2" t="s">
        <v>3</v>
      </c>
      <c r="I4" s="2" t="s">
        <v>21</v>
      </c>
      <c r="K4" s="28" t="str">
        <f t="shared" ref="K4" si="0">A4</f>
        <v>Task</v>
      </c>
      <c r="L4" s="34" t="s">
        <v>1</v>
      </c>
      <c r="M4" s="34" t="s">
        <v>15</v>
      </c>
      <c r="N4" s="35" t="s">
        <v>22</v>
      </c>
      <c r="P4" s="3" t="s">
        <v>4</v>
      </c>
    </row>
    <row r="5" spans="1:17" ht="15.75" thickBot="1">
      <c r="A5" s="4" t="s">
        <v>5</v>
      </c>
      <c r="B5" s="5">
        <v>42737</v>
      </c>
      <c r="C5" s="6">
        <v>15</v>
      </c>
      <c r="D5" s="17">
        <f t="shared" ref="D5:D12" si="1">IF(B5="","",WORKDAY(B5,C5,$P$5:$P$19))</f>
        <v>42759</v>
      </c>
      <c r="E5" s="23"/>
      <c r="F5" s="5">
        <v>42737</v>
      </c>
      <c r="G5" s="6">
        <v>5</v>
      </c>
      <c r="H5" s="17">
        <f t="shared" ref="H5:H13" si="2">IF(F5="","",WORKDAY(F5,G5,$P$5:$P$19))</f>
        <v>42745</v>
      </c>
      <c r="I5" s="31">
        <v>1</v>
      </c>
      <c r="K5" s="16" t="str">
        <f>IF($B$17="Plan",A5&amp;" - "&amp;C5&amp;" WD",A5&amp;" - "&amp;G5&amp;" WD")</f>
        <v>Design completed - 15 WD</v>
      </c>
      <c r="L5" s="41">
        <f t="shared" ref="L5:L13" si="3">IF($B$17="plan",B5,F5)</f>
        <v>42737</v>
      </c>
      <c r="M5" s="16">
        <f t="shared" ref="M5:M13" si="4">IF($B$17="plan",D5-B5,H5-F5)</f>
        <v>22</v>
      </c>
      <c r="N5" s="16">
        <f t="shared" ref="N5:N13" si="5">IF($B$17="Plan",0,I5*M5)</f>
        <v>0</v>
      </c>
      <c r="P5" s="7">
        <v>42736</v>
      </c>
    </row>
    <row r="6" spans="1:17" ht="15.75" thickBot="1">
      <c r="A6" s="8" t="s">
        <v>6</v>
      </c>
      <c r="B6" s="9">
        <v>42748</v>
      </c>
      <c r="C6" s="10">
        <v>13</v>
      </c>
      <c r="D6" s="17">
        <f t="shared" si="1"/>
        <v>42767</v>
      </c>
      <c r="E6" s="24"/>
      <c r="F6" s="9">
        <v>42745</v>
      </c>
      <c r="G6" s="10">
        <v>10</v>
      </c>
      <c r="H6" s="17">
        <f t="shared" si="2"/>
        <v>42759</v>
      </c>
      <c r="I6" s="32">
        <v>0.8</v>
      </c>
      <c r="K6" s="16" t="str">
        <f t="shared" ref="K6:K13" si="6">IF($B$17="Plan",A6&amp;" - "&amp;C6&amp;" WD",A6&amp;" - "&amp;G6&amp;" WD")</f>
        <v>Admin training - 13 WD</v>
      </c>
      <c r="L6" s="42">
        <f t="shared" si="3"/>
        <v>42748</v>
      </c>
      <c r="M6" s="16">
        <f t="shared" si="4"/>
        <v>19</v>
      </c>
      <c r="N6" s="16">
        <f t="shared" si="5"/>
        <v>0</v>
      </c>
      <c r="P6" s="7">
        <v>42741</v>
      </c>
    </row>
    <row r="7" spans="1:17" ht="15.75" thickBot="1">
      <c r="A7" s="8" t="s">
        <v>7</v>
      </c>
      <c r="B7" s="11">
        <v>42767</v>
      </c>
      <c r="C7" s="12">
        <v>12</v>
      </c>
      <c r="D7" s="17">
        <f t="shared" si="1"/>
        <v>42783</v>
      </c>
      <c r="E7" s="24"/>
      <c r="F7" s="11">
        <v>42767</v>
      </c>
      <c r="G7" s="12">
        <v>12</v>
      </c>
      <c r="H7" s="17">
        <f t="shared" si="2"/>
        <v>42783</v>
      </c>
      <c r="I7" s="33">
        <v>0.5</v>
      </c>
      <c r="K7" s="16" t="str">
        <f t="shared" si="6"/>
        <v>Address IT issues - 12 WD</v>
      </c>
      <c r="L7" s="42">
        <f t="shared" si="3"/>
        <v>42767</v>
      </c>
      <c r="M7" s="16">
        <f t="shared" si="4"/>
        <v>16</v>
      </c>
      <c r="N7" s="16">
        <f t="shared" si="5"/>
        <v>0</v>
      </c>
      <c r="P7" s="7">
        <v>42841</v>
      </c>
    </row>
    <row r="8" spans="1:17" ht="15.75" thickBot="1">
      <c r="A8" s="8" t="s">
        <v>25</v>
      </c>
      <c r="B8" s="11">
        <v>42783</v>
      </c>
      <c r="C8" s="12">
        <v>13</v>
      </c>
      <c r="D8" s="17">
        <f t="shared" si="1"/>
        <v>42802</v>
      </c>
      <c r="E8" s="24"/>
      <c r="F8" s="11">
        <v>42783</v>
      </c>
      <c r="G8" s="12">
        <v>13</v>
      </c>
      <c r="H8" s="17">
        <f t="shared" si="2"/>
        <v>42802</v>
      </c>
      <c r="I8" s="33">
        <v>0.2</v>
      </c>
      <c r="K8" s="16" t="str">
        <f t="shared" si="6"/>
        <v>Initial build - 13 WD</v>
      </c>
      <c r="L8" s="42">
        <f t="shared" si="3"/>
        <v>42783</v>
      </c>
      <c r="M8" s="16">
        <f t="shared" si="4"/>
        <v>19</v>
      </c>
      <c r="N8" s="16">
        <f t="shared" si="5"/>
        <v>0</v>
      </c>
      <c r="P8" s="7">
        <v>42842</v>
      </c>
    </row>
    <row r="9" spans="1:17" ht="15.75" thickBot="1">
      <c r="A9" s="8" t="s">
        <v>8</v>
      </c>
      <c r="B9" s="11">
        <v>42802</v>
      </c>
      <c r="C9" s="12">
        <v>7</v>
      </c>
      <c r="D9" s="17">
        <f t="shared" si="1"/>
        <v>42811</v>
      </c>
      <c r="E9" s="24"/>
      <c r="F9" s="11">
        <v>42802</v>
      </c>
      <c r="G9" s="12">
        <v>7</v>
      </c>
      <c r="H9" s="17">
        <f t="shared" si="2"/>
        <v>42811</v>
      </c>
      <c r="I9" s="33"/>
      <c r="K9" s="16" t="str">
        <f t="shared" si="6"/>
        <v>Data migration - 7 WD</v>
      </c>
      <c r="L9" s="42">
        <f t="shared" si="3"/>
        <v>42802</v>
      </c>
      <c r="M9" s="16">
        <f t="shared" si="4"/>
        <v>9</v>
      </c>
      <c r="N9" s="16">
        <f t="shared" si="5"/>
        <v>0</v>
      </c>
      <c r="P9" s="7">
        <v>42856</v>
      </c>
    </row>
    <row r="10" spans="1:17" ht="15.75" thickBot="1">
      <c r="A10" s="8" t="s">
        <v>9</v>
      </c>
      <c r="B10" s="11">
        <v>42811</v>
      </c>
      <c r="C10" s="12">
        <v>13</v>
      </c>
      <c r="D10" s="17">
        <f t="shared" si="1"/>
        <v>42830</v>
      </c>
      <c r="E10" s="24"/>
      <c r="F10" s="11">
        <v>42811</v>
      </c>
      <c r="G10" s="12">
        <v>13</v>
      </c>
      <c r="H10" s="17">
        <f t="shared" si="2"/>
        <v>42830</v>
      </c>
      <c r="I10" s="33"/>
      <c r="K10" s="16" t="str">
        <f t="shared" si="6"/>
        <v>User training - 13 WD</v>
      </c>
      <c r="L10" s="42">
        <f t="shared" si="3"/>
        <v>42811</v>
      </c>
      <c r="M10" s="16">
        <f t="shared" si="4"/>
        <v>19</v>
      </c>
      <c r="N10" s="16">
        <f t="shared" si="5"/>
        <v>0</v>
      </c>
      <c r="P10" s="7">
        <v>42880</v>
      </c>
    </row>
    <row r="11" spans="1:17" ht="15.75" thickBot="1">
      <c r="A11" s="8" t="s">
        <v>10</v>
      </c>
      <c r="B11" s="11">
        <v>42830</v>
      </c>
      <c r="C11" s="12">
        <v>10</v>
      </c>
      <c r="D11" s="17">
        <f t="shared" si="1"/>
        <v>42845</v>
      </c>
      <c r="E11" s="24"/>
      <c r="F11" s="11">
        <v>42830</v>
      </c>
      <c r="G11" s="12">
        <v>10</v>
      </c>
      <c r="H11" s="17">
        <f t="shared" si="2"/>
        <v>42845</v>
      </c>
      <c r="I11" s="33"/>
      <c r="K11" s="16" t="str">
        <f t="shared" si="6"/>
        <v>Testing - 10 WD</v>
      </c>
      <c r="L11" s="42">
        <f t="shared" si="3"/>
        <v>42830</v>
      </c>
      <c r="M11" s="16">
        <f t="shared" si="4"/>
        <v>15</v>
      </c>
      <c r="N11" s="16">
        <f t="shared" si="5"/>
        <v>0</v>
      </c>
      <c r="P11" s="7">
        <v>42890</v>
      </c>
    </row>
    <row r="12" spans="1:17" ht="15.75" thickBot="1">
      <c r="A12" s="8" t="s">
        <v>11</v>
      </c>
      <c r="B12" s="11">
        <v>42845</v>
      </c>
      <c r="C12" s="12">
        <v>8</v>
      </c>
      <c r="D12" s="17">
        <f t="shared" si="1"/>
        <v>42858</v>
      </c>
      <c r="E12" s="24"/>
      <c r="F12" s="11">
        <v>42845</v>
      </c>
      <c r="G12" s="12">
        <v>8</v>
      </c>
      <c r="H12" s="17">
        <f t="shared" si="2"/>
        <v>42858</v>
      </c>
      <c r="I12" s="33"/>
      <c r="K12" s="16" t="str">
        <f t="shared" si="6"/>
        <v>Parallel run - 8 WD</v>
      </c>
      <c r="L12" s="42">
        <f t="shared" si="3"/>
        <v>42845</v>
      </c>
      <c r="M12" s="16">
        <f t="shared" si="4"/>
        <v>13</v>
      </c>
      <c r="N12" s="16">
        <f t="shared" si="5"/>
        <v>0</v>
      </c>
      <c r="P12" s="7">
        <v>42891</v>
      </c>
    </row>
    <row r="13" spans="1:17" ht="15.75" thickBot="1">
      <c r="A13" s="8" t="s">
        <v>12</v>
      </c>
      <c r="B13" s="11">
        <v>42858</v>
      </c>
      <c r="C13" s="12">
        <v>15</v>
      </c>
      <c r="D13" s="17">
        <f>IF(B13="","",WORKDAY(B13,C13,$P$5:$P$19))</f>
        <v>42879</v>
      </c>
      <c r="E13" s="24"/>
      <c r="F13" s="11">
        <v>42858</v>
      </c>
      <c r="G13" s="12">
        <v>15</v>
      </c>
      <c r="H13" s="17">
        <f t="shared" si="2"/>
        <v>42879</v>
      </c>
      <c r="I13" s="33"/>
      <c r="K13" s="16" t="str">
        <f t="shared" si="6"/>
        <v>Sign-off - 15 WD</v>
      </c>
      <c r="L13" s="42">
        <f t="shared" si="3"/>
        <v>42858</v>
      </c>
      <c r="M13" s="16">
        <f t="shared" si="4"/>
        <v>21</v>
      </c>
      <c r="N13" s="16">
        <f t="shared" si="5"/>
        <v>0</v>
      </c>
      <c r="P13" s="7">
        <v>42901</v>
      </c>
    </row>
    <row r="14" spans="1:17">
      <c r="P14" s="7">
        <v>42962</v>
      </c>
    </row>
    <row r="15" spans="1:17">
      <c r="P15" s="7">
        <v>43034</v>
      </c>
    </row>
    <row r="16" spans="1:17">
      <c r="P16" s="7">
        <v>43040</v>
      </c>
    </row>
    <row r="17" spans="1:16">
      <c r="A17" s="26" t="s">
        <v>20</v>
      </c>
      <c r="B17" s="28" t="s">
        <v>17</v>
      </c>
      <c r="P17" s="7">
        <v>43077</v>
      </c>
    </row>
    <row r="18" spans="1:16">
      <c r="P18" s="7">
        <v>43094</v>
      </c>
    </row>
    <row r="19" spans="1:16">
      <c r="P19" s="7">
        <v>43095</v>
      </c>
    </row>
  </sheetData>
  <dataValidations count="1">
    <dataValidation type="list" allowBlank="1" showInputMessage="1" showErrorMessage="1" sqref="B17" xr:uid="{00000000-0002-0000-0200-000000000000}">
      <formula1>"Plan,Actual"</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V19"/>
  <sheetViews>
    <sheetView showGridLines="0" tabSelected="1" zoomScaleNormal="100" workbookViewId="0"/>
  </sheetViews>
  <sheetFormatPr defaultRowHeight="15"/>
  <cols>
    <col min="1" max="1" width="18.5703125" customWidth="1"/>
    <col min="2" max="2" width="9.7109375" customWidth="1"/>
    <col min="3" max="3" width="14.5703125" customWidth="1"/>
    <col min="4" max="4" width="9.7109375" customWidth="1"/>
    <col min="5" max="5" width="1.140625" style="25" customWidth="1"/>
    <col min="6" max="6" width="9.7109375" customWidth="1"/>
    <col min="7" max="7" width="14.5703125" customWidth="1"/>
    <col min="8" max="8" width="9.7109375" customWidth="1"/>
    <col min="9" max="9" width="13.5703125" customWidth="1"/>
    <col min="10" max="10" width="5.42578125" customWidth="1"/>
    <col min="11" max="11" width="19.5703125" customWidth="1"/>
    <col min="12" max="12" width="14.5703125" customWidth="1"/>
    <col min="13" max="13" width="6.42578125" customWidth="1"/>
    <col min="14" max="14" width="11.7109375" customWidth="1"/>
    <col min="15" max="15" width="16" customWidth="1"/>
    <col min="16" max="16" width="7.85546875" customWidth="1"/>
    <col min="17" max="20" width="23.5703125" customWidth="1"/>
    <col min="21" max="21" width="10.5703125" customWidth="1"/>
  </cols>
  <sheetData>
    <row r="1" spans="1:22" ht="15.75">
      <c r="A1" s="36" t="s">
        <v>37</v>
      </c>
      <c r="B1" s="27"/>
      <c r="C1" s="27"/>
      <c r="D1" s="27"/>
      <c r="E1" s="37"/>
      <c r="F1" s="27"/>
      <c r="G1" s="27"/>
      <c r="H1" s="27"/>
      <c r="I1" s="27"/>
      <c r="J1" s="27"/>
      <c r="K1" s="27"/>
      <c r="L1" s="27"/>
      <c r="M1" s="27"/>
      <c r="N1" s="27"/>
      <c r="O1" s="27"/>
      <c r="P1" s="27"/>
      <c r="Q1" s="27"/>
      <c r="R1" s="27"/>
      <c r="S1" s="27"/>
      <c r="T1" s="27"/>
      <c r="U1" s="27"/>
      <c r="V1" s="27"/>
    </row>
    <row r="2" spans="1:22">
      <c r="K2" t="s">
        <v>19</v>
      </c>
    </row>
    <row r="3" spans="1:22">
      <c r="B3" s="20" t="s">
        <v>17</v>
      </c>
      <c r="C3" s="20"/>
      <c r="D3" s="30"/>
      <c r="E3" s="21"/>
      <c r="F3" s="20" t="s">
        <v>18</v>
      </c>
      <c r="G3" s="20"/>
      <c r="H3" s="30"/>
      <c r="I3" s="29"/>
    </row>
    <row r="4" spans="1:22" ht="30">
      <c r="A4" s="1" t="s">
        <v>0</v>
      </c>
      <c r="B4" s="2" t="s">
        <v>1</v>
      </c>
      <c r="C4" s="2" t="s">
        <v>2</v>
      </c>
      <c r="D4" s="2" t="s">
        <v>3</v>
      </c>
      <c r="E4" s="22"/>
      <c r="F4" s="2" t="s">
        <v>1</v>
      </c>
      <c r="G4" s="2" t="s">
        <v>2</v>
      </c>
      <c r="H4" s="2" t="s">
        <v>3</v>
      </c>
      <c r="I4" s="2" t="s">
        <v>21</v>
      </c>
      <c r="K4" s="28" t="str">
        <f t="shared" ref="K4" si="0">A4</f>
        <v>Task</v>
      </c>
      <c r="L4" s="34" t="s">
        <v>28</v>
      </c>
      <c r="M4" s="34" t="s">
        <v>15</v>
      </c>
      <c r="N4" s="35" t="s">
        <v>22</v>
      </c>
      <c r="O4" s="34" t="s">
        <v>27</v>
      </c>
      <c r="P4" s="34" t="s">
        <v>15</v>
      </c>
      <c r="Q4" s="43" t="s">
        <v>29</v>
      </c>
      <c r="R4" s="43" t="s">
        <v>30</v>
      </c>
      <c r="U4" s="3" t="s">
        <v>4</v>
      </c>
    </row>
    <row r="5" spans="1:22" ht="15.75" thickBot="1">
      <c r="A5" s="4" t="s">
        <v>5</v>
      </c>
      <c r="B5" s="5">
        <v>43467</v>
      </c>
      <c r="C5" s="6">
        <v>15</v>
      </c>
      <c r="D5" s="17">
        <f t="shared" ref="D5:D12" si="1">IF(B5="","",WORKDAY(B5,C5,$U$5:$U$19))</f>
        <v>43488</v>
      </c>
      <c r="E5" s="23"/>
      <c r="F5" s="5">
        <v>43467</v>
      </c>
      <c r="G5" s="6">
        <v>5</v>
      </c>
      <c r="H5" s="17">
        <f>IF(F5="","",WORKDAY(F5,G5,$U$5:$U$19))</f>
        <v>43474</v>
      </c>
      <c r="I5" s="31">
        <v>1</v>
      </c>
      <c r="K5" s="16" t="str">
        <f>A5</f>
        <v>Design completed</v>
      </c>
      <c r="L5" s="41">
        <f>F5</f>
        <v>43467</v>
      </c>
      <c r="M5" s="16">
        <f>H5-F5</f>
        <v>7</v>
      </c>
      <c r="N5" s="16">
        <f>M5*I5</f>
        <v>7</v>
      </c>
      <c r="O5" s="41">
        <f t="shared" ref="O5:O13" si="2">B5</f>
        <v>43467</v>
      </c>
      <c r="P5" s="16">
        <f>D5-B5</f>
        <v>21</v>
      </c>
      <c r="Q5">
        <f t="shared" ref="Q5:Q11" si="3">Q6+1</f>
        <v>8.1999999999999993</v>
      </c>
      <c r="R5" s="5">
        <v>43559</v>
      </c>
      <c r="U5" s="7">
        <v>43466</v>
      </c>
    </row>
    <row r="6" spans="1:22" ht="15.75" thickBot="1">
      <c r="A6" s="8" t="s">
        <v>6</v>
      </c>
      <c r="B6" s="9">
        <v>43478</v>
      </c>
      <c r="C6" s="10">
        <v>13</v>
      </c>
      <c r="D6" s="17">
        <f t="shared" si="1"/>
        <v>43495</v>
      </c>
      <c r="E6" s="24"/>
      <c r="F6" s="9">
        <v>43475</v>
      </c>
      <c r="G6" s="10">
        <v>10</v>
      </c>
      <c r="H6" s="17">
        <f t="shared" ref="H6:H13" si="4">IF(F6="","",WORKDAY(F6,G6,$U$5:$U$19))</f>
        <v>43489</v>
      </c>
      <c r="I6" s="32">
        <v>0.8</v>
      </c>
      <c r="K6" s="16" t="str">
        <f t="shared" ref="K6:K13" si="5">A6</f>
        <v>Admin training</v>
      </c>
      <c r="L6" s="42">
        <f t="shared" ref="L6:L13" si="6">F6</f>
        <v>43475</v>
      </c>
      <c r="M6" s="16">
        <f t="shared" ref="M6:M13" si="7">H6-F6</f>
        <v>14</v>
      </c>
      <c r="N6" s="16">
        <f t="shared" ref="N6:N13" si="8">M6*I6</f>
        <v>11.200000000000001</v>
      </c>
      <c r="O6" s="42">
        <f t="shared" si="2"/>
        <v>43478</v>
      </c>
      <c r="P6" s="16">
        <f t="shared" ref="P6:P13" si="9">D6-B6</f>
        <v>17</v>
      </c>
      <c r="Q6">
        <f t="shared" si="3"/>
        <v>7.2</v>
      </c>
      <c r="R6" s="42">
        <f>R5</f>
        <v>43559</v>
      </c>
      <c r="U6" s="7">
        <v>43577</v>
      </c>
    </row>
    <row r="7" spans="1:22" ht="15.75" thickBot="1">
      <c r="A7" s="8" t="s">
        <v>7</v>
      </c>
      <c r="B7" s="11">
        <v>43497</v>
      </c>
      <c r="C7" s="12">
        <v>12</v>
      </c>
      <c r="D7" s="17">
        <f t="shared" si="1"/>
        <v>43515</v>
      </c>
      <c r="E7" s="24"/>
      <c r="F7" s="11">
        <v>43497</v>
      </c>
      <c r="G7" s="12">
        <v>12</v>
      </c>
      <c r="H7" s="17">
        <f t="shared" si="4"/>
        <v>43515</v>
      </c>
      <c r="I7" s="33">
        <v>0.5</v>
      </c>
      <c r="K7" s="16" t="str">
        <f t="shared" si="5"/>
        <v>Address IT issues</v>
      </c>
      <c r="L7" s="42">
        <f t="shared" si="6"/>
        <v>43497</v>
      </c>
      <c r="M7" s="16">
        <f t="shared" si="7"/>
        <v>18</v>
      </c>
      <c r="N7" s="16">
        <f t="shared" si="8"/>
        <v>9</v>
      </c>
      <c r="O7" s="42">
        <f t="shared" si="2"/>
        <v>43497</v>
      </c>
      <c r="P7" s="16">
        <f t="shared" si="9"/>
        <v>18</v>
      </c>
      <c r="Q7">
        <f t="shared" si="3"/>
        <v>6.2</v>
      </c>
      <c r="R7" s="42">
        <f t="shared" ref="R7:R13" si="10">R6</f>
        <v>43559</v>
      </c>
      <c r="U7" s="7">
        <v>43586</v>
      </c>
    </row>
    <row r="8" spans="1:22" ht="15.75" thickBot="1">
      <c r="A8" s="8" t="s">
        <v>25</v>
      </c>
      <c r="B8" s="11">
        <v>43513</v>
      </c>
      <c r="C8" s="12">
        <v>13</v>
      </c>
      <c r="D8" s="17">
        <f t="shared" si="1"/>
        <v>43530</v>
      </c>
      <c r="E8" s="24"/>
      <c r="F8" s="11">
        <v>43513</v>
      </c>
      <c r="G8" s="12">
        <v>13</v>
      </c>
      <c r="H8" s="17">
        <f t="shared" si="4"/>
        <v>43530</v>
      </c>
      <c r="I8" s="33">
        <v>0.2</v>
      </c>
      <c r="K8" s="16" t="str">
        <f t="shared" si="5"/>
        <v>Initial build</v>
      </c>
      <c r="L8" s="42">
        <f t="shared" si="6"/>
        <v>43513</v>
      </c>
      <c r="M8" s="16">
        <f t="shared" si="7"/>
        <v>17</v>
      </c>
      <c r="N8" s="16">
        <f t="shared" si="8"/>
        <v>3.4000000000000004</v>
      </c>
      <c r="O8" s="42">
        <f t="shared" si="2"/>
        <v>43513</v>
      </c>
      <c r="P8" s="16">
        <f t="shared" si="9"/>
        <v>17</v>
      </c>
      <c r="Q8">
        <f t="shared" si="3"/>
        <v>5.2</v>
      </c>
      <c r="R8" s="42">
        <f t="shared" si="10"/>
        <v>43559</v>
      </c>
      <c r="U8" s="7">
        <v>43615</v>
      </c>
    </row>
    <row r="9" spans="1:22" ht="15.75" thickBot="1">
      <c r="A9" s="8" t="s">
        <v>8</v>
      </c>
      <c r="B9" s="11">
        <v>43532</v>
      </c>
      <c r="C9" s="12">
        <v>7</v>
      </c>
      <c r="D9" s="17">
        <f t="shared" si="1"/>
        <v>43543</v>
      </c>
      <c r="E9" s="24"/>
      <c r="F9" s="11">
        <v>43532</v>
      </c>
      <c r="G9" s="12">
        <v>7</v>
      </c>
      <c r="H9" s="17">
        <f t="shared" si="4"/>
        <v>43543</v>
      </c>
      <c r="I9" s="33"/>
      <c r="K9" s="16" t="str">
        <f t="shared" si="5"/>
        <v>Data migration</v>
      </c>
      <c r="L9" s="42">
        <f t="shared" si="6"/>
        <v>43532</v>
      </c>
      <c r="M9" s="16">
        <f t="shared" si="7"/>
        <v>11</v>
      </c>
      <c r="N9" s="16">
        <f t="shared" si="8"/>
        <v>0</v>
      </c>
      <c r="O9" s="42">
        <f t="shared" si="2"/>
        <v>43532</v>
      </c>
      <c r="P9" s="16">
        <f t="shared" si="9"/>
        <v>11</v>
      </c>
      <c r="Q9">
        <f t="shared" si="3"/>
        <v>4.2</v>
      </c>
      <c r="R9" s="42">
        <f t="shared" si="10"/>
        <v>43559</v>
      </c>
      <c r="U9" s="7">
        <v>43626</v>
      </c>
    </row>
    <row r="10" spans="1:22" ht="15.75" thickBot="1">
      <c r="A10" s="8" t="s">
        <v>9</v>
      </c>
      <c r="B10" s="11">
        <v>43541</v>
      </c>
      <c r="C10" s="12">
        <v>13</v>
      </c>
      <c r="D10" s="17">
        <f t="shared" si="1"/>
        <v>43558</v>
      </c>
      <c r="E10" s="24"/>
      <c r="F10" s="11">
        <v>43541</v>
      </c>
      <c r="G10" s="12">
        <v>13</v>
      </c>
      <c r="H10" s="17">
        <f t="shared" si="4"/>
        <v>43558</v>
      </c>
      <c r="I10" s="33"/>
      <c r="K10" s="16" t="str">
        <f t="shared" si="5"/>
        <v>User training</v>
      </c>
      <c r="L10" s="42">
        <f t="shared" si="6"/>
        <v>43541</v>
      </c>
      <c r="M10" s="16">
        <f t="shared" si="7"/>
        <v>17</v>
      </c>
      <c r="N10" s="16">
        <f t="shared" si="8"/>
        <v>0</v>
      </c>
      <c r="O10" s="42">
        <f t="shared" si="2"/>
        <v>43541</v>
      </c>
      <c r="P10" s="16">
        <f t="shared" si="9"/>
        <v>17</v>
      </c>
      <c r="Q10">
        <f t="shared" si="3"/>
        <v>3.2</v>
      </c>
      <c r="R10" s="42">
        <f t="shared" si="10"/>
        <v>43559</v>
      </c>
      <c r="U10" s="7">
        <v>43636</v>
      </c>
    </row>
    <row r="11" spans="1:22" ht="15.75" thickBot="1">
      <c r="A11" s="8" t="s">
        <v>10</v>
      </c>
      <c r="B11" s="11">
        <v>43560</v>
      </c>
      <c r="C11" s="12">
        <v>10</v>
      </c>
      <c r="D11" s="17">
        <f t="shared" si="1"/>
        <v>43574</v>
      </c>
      <c r="E11" s="24"/>
      <c r="F11" s="11">
        <v>43560</v>
      </c>
      <c r="G11" s="12">
        <v>10</v>
      </c>
      <c r="H11" s="17">
        <f t="shared" si="4"/>
        <v>43574</v>
      </c>
      <c r="I11" s="33"/>
      <c r="K11" s="16" t="str">
        <f t="shared" si="5"/>
        <v>Testing</v>
      </c>
      <c r="L11" s="42">
        <f t="shared" si="6"/>
        <v>43560</v>
      </c>
      <c r="M11" s="16">
        <f t="shared" si="7"/>
        <v>14</v>
      </c>
      <c r="N11" s="16">
        <f t="shared" si="8"/>
        <v>0</v>
      </c>
      <c r="O11" s="42">
        <f t="shared" si="2"/>
        <v>43560</v>
      </c>
      <c r="P11" s="16">
        <f t="shared" si="9"/>
        <v>14</v>
      </c>
      <c r="Q11">
        <f t="shared" si="3"/>
        <v>2.2000000000000002</v>
      </c>
      <c r="R11" s="42">
        <f t="shared" si="10"/>
        <v>43559</v>
      </c>
      <c r="U11" s="7">
        <v>43692</v>
      </c>
    </row>
    <row r="12" spans="1:22" ht="15.75" thickBot="1">
      <c r="A12" s="8" t="s">
        <v>11</v>
      </c>
      <c r="B12" s="11">
        <v>43575</v>
      </c>
      <c r="C12" s="12">
        <v>8</v>
      </c>
      <c r="D12" s="17">
        <f t="shared" si="1"/>
        <v>43588</v>
      </c>
      <c r="E12" s="24"/>
      <c r="F12" s="11">
        <v>43575</v>
      </c>
      <c r="G12" s="12">
        <v>8</v>
      </c>
      <c r="H12" s="17">
        <f t="shared" si="4"/>
        <v>43588</v>
      </c>
      <c r="I12" s="33"/>
      <c r="K12" s="16" t="str">
        <f t="shared" si="5"/>
        <v>Parallel run</v>
      </c>
      <c r="L12" s="42">
        <f t="shared" si="6"/>
        <v>43575</v>
      </c>
      <c r="M12" s="16">
        <f t="shared" si="7"/>
        <v>13</v>
      </c>
      <c r="N12" s="16">
        <f t="shared" si="8"/>
        <v>0</v>
      </c>
      <c r="O12" s="42">
        <f t="shared" si="2"/>
        <v>43575</v>
      </c>
      <c r="P12" s="16">
        <f t="shared" si="9"/>
        <v>13</v>
      </c>
      <c r="Q12">
        <f>Q13+1</f>
        <v>1.2</v>
      </c>
      <c r="R12" s="42">
        <f t="shared" si="10"/>
        <v>43559</v>
      </c>
      <c r="U12" s="7">
        <v>43770</v>
      </c>
    </row>
    <row r="13" spans="1:22" ht="15.75" thickBot="1">
      <c r="A13" s="8" t="s">
        <v>12</v>
      </c>
      <c r="B13" s="11">
        <v>43588</v>
      </c>
      <c r="C13" s="12">
        <v>15</v>
      </c>
      <c r="D13" s="17">
        <f>IF(B13="","",WORKDAY(B13,C13,$U$5:$U$19))</f>
        <v>43609</v>
      </c>
      <c r="E13" s="24"/>
      <c r="F13" s="11">
        <v>43588</v>
      </c>
      <c r="G13" s="12">
        <v>15</v>
      </c>
      <c r="H13" s="17">
        <f t="shared" si="4"/>
        <v>43609</v>
      </c>
      <c r="I13" s="33"/>
      <c r="K13" s="16" t="str">
        <f t="shared" si="5"/>
        <v>Sign-off</v>
      </c>
      <c r="L13" s="42">
        <f t="shared" si="6"/>
        <v>43588</v>
      </c>
      <c r="M13" s="16">
        <f t="shared" si="7"/>
        <v>21</v>
      </c>
      <c r="N13" s="16">
        <f t="shared" si="8"/>
        <v>0</v>
      </c>
      <c r="O13" s="42">
        <f t="shared" si="2"/>
        <v>43588</v>
      </c>
      <c r="P13" s="16">
        <f t="shared" si="9"/>
        <v>21</v>
      </c>
      <c r="Q13">
        <v>0.2</v>
      </c>
      <c r="R13" s="42">
        <f t="shared" si="10"/>
        <v>43559</v>
      </c>
      <c r="U13" s="7">
        <v>43823</v>
      </c>
    </row>
    <row r="14" spans="1:22">
      <c r="R14" s="7"/>
      <c r="U14" s="7">
        <v>43824</v>
      </c>
    </row>
    <row r="15" spans="1:22">
      <c r="U15" s="7">
        <v>43825</v>
      </c>
    </row>
    <row r="16" spans="1:22">
      <c r="U16" s="7"/>
    </row>
    <row r="17" spans="21:21">
      <c r="U17" s="7"/>
    </row>
    <row r="18" spans="21:21">
      <c r="U18" s="7"/>
    </row>
    <row r="19" spans="21:21">
      <c r="U19" s="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ADA0-1479-42BB-A00E-66DA214F5B32}">
  <sheetPr codeName="Sheet5">
    <tabColor theme="9" tint="0.39997558519241921"/>
  </sheetPr>
  <dimension ref="A1:Y19"/>
  <sheetViews>
    <sheetView showGridLines="0" zoomScaleNormal="100" workbookViewId="0"/>
  </sheetViews>
  <sheetFormatPr defaultRowHeight="15"/>
  <cols>
    <col min="1" max="2" width="18.5703125" customWidth="1"/>
    <col min="3" max="3" width="10.140625" bestFit="1" customWidth="1"/>
    <col min="4" max="4" width="13.28515625" bestFit="1" customWidth="1"/>
    <col min="5" max="5" width="10.140625" bestFit="1" customWidth="1"/>
    <col min="6" max="6" width="1.140625" style="57" customWidth="1"/>
    <col min="7" max="7" width="10.140625" bestFit="1" customWidth="1"/>
    <col min="8" max="8" width="13.28515625" bestFit="1" customWidth="1"/>
    <col min="9" max="9" width="10.140625" bestFit="1" customWidth="1"/>
    <col min="10" max="10" width="12" bestFit="1" customWidth="1"/>
    <col min="11" max="11" width="5.42578125" customWidth="1"/>
    <col min="12" max="12" width="19.5703125" customWidth="1"/>
    <col min="13" max="13" width="14.5703125" customWidth="1"/>
    <col min="14" max="14" width="6.42578125" customWidth="1"/>
    <col min="15" max="15" width="11.7109375" customWidth="1"/>
    <col min="16" max="16" width="16" customWidth="1"/>
    <col min="17" max="17" width="7.85546875" customWidth="1"/>
    <col min="18" max="19" width="23.5703125" customWidth="1"/>
    <col min="20" max="20" width="15" customWidth="1"/>
    <col min="21" max="21" width="18.140625" customWidth="1"/>
    <col min="22" max="22" width="20.42578125" customWidth="1"/>
    <col min="23" max="23" width="23.5703125" customWidth="1"/>
    <col min="24" max="24" width="10.5703125" customWidth="1"/>
  </cols>
  <sheetData>
    <row r="1" spans="1:25" ht="15.75">
      <c r="A1" s="36" t="s">
        <v>43</v>
      </c>
      <c r="B1" s="36"/>
      <c r="C1" s="27"/>
      <c r="D1" s="27"/>
      <c r="E1" s="27"/>
      <c r="F1" s="56"/>
      <c r="G1" s="27"/>
      <c r="H1" s="27"/>
      <c r="I1" s="27"/>
      <c r="J1" s="27"/>
      <c r="K1" s="27"/>
      <c r="L1" s="27"/>
      <c r="M1" s="27"/>
      <c r="N1" s="27"/>
      <c r="O1" s="27"/>
      <c r="P1" s="27"/>
      <c r="Q1" s="27"/>
      <c r="R1" s="27"/>
      <c r="S1" s="27"/>
      <c r="T1" s="27"/>
      <c r="U1" s="27"/>
      <c r="V1" s="27"/>
      <c r="W1" s="27"/>
      <c r="X1" s="27"/>
      <c r="Y1" s="27"/>
    </row>
    <row r="2" spans="1:25">
      <c r="L2" t="s">
        <v>19</v>
      </c>
    </row>
    <row r="3" spans="1:25">
      <c r="C3" s="20" t="s">
        <v>17</v>
      </c>
      <c r="D3" s="20"/>
      <c r="E3" s="30"/>
      <c r="F3" s="58"/>
      <c r="G3" s="20" t="s">
        <v>18</v>
      </c>
      <c r="H3" s="20"/>
      <c r="I3" s="30"/>
      <c r="J3" s="29"/>
    </row>
    <row r="4" spans="1:25" ht="30">
      <c r="A4" s="59" t="s">
        <v>0</v>
      </c>
      <c r="B4" s="60" t="s">
        <v>38</v>
      </c>
      <c r="C4" s="2" t="s">
        <v>1</v>
      </c>
      <c r="D4" s="2" t="s">
        <v>2</v>
      </c>
      <c r="E4" s="2" t="s">
        <v>3</v>
      </c>
      <c r="F4" s="61"/>
      <c r="G4" s="2" t="s">
        <v>1</v>
      </c>
      <c r="H4" s="2" t="s">
        <v>2</v>
      </c>
      <c r="I4" s="2" t="s">
        <v>3</v>
      </c>
      <c r="J4" s="2" t="s">
        <v>21</v>
      </c>
      <c r="L4" s="28" t="str">
        <f t="shared" ref="L4:L13" si="0">A4</f>
        <v>Task</v>
      </c>
      <c r="M4" s="34" t="s">
        <v>28</v>
      </c>
      <c r="N4" s="34" t="s">
        <v>15</v>
      </c>
      <c r="O4" s="35" t="s">
        <v>22</v>
      </c>
      <c r="P4" s="34" t="s">
        <v>27</v>
      </c>
      <c r="Q4" s="34" t="s">
        <v>15</v>
      </c>
      <c r="R4" s="62" t="s">
        <v>29</v>
      </c>
      <c r="S4" s="62" t="s">
        <v>30</v>
      </c>
      <c r="T4" s="63" t="s">
        <v>39</v>
      </c>
      <c r="U4" s="63" t="s">
        <v>42</v>
      </c>
      <c r="V4" s="63" t="s">
        <v>40</v>
      </c>
      <c r="W4" s="63" t="s">
        <v>41</v>
      </c>
      <c r="Y4" s="64" t="s">
        <v>4</v>
      </c>
    </row>
    <row r="5" spans="1:25" ht="15.75" thickBot="1">
      <c r="A5" s="4" t="s">
        <v>5</v>
      </c>
      <c r="B5" s="51" t="str">
        <f>A5</f>
        <v>Design completed</v>
      </c>
      <c r="C5" s="5">
        <v>43467</v>
      </c>
      <c r="D5" s="6">
        <v>15</v>
      </c>
      <c r="E5" s="17">
        <f t="shared" ref="E5:E13" si="1">IF(C5="","",WORKDAY(C5,D5,$X$5:$X$19))</f>
        <v>43488</v>
      </c>
      <c r="F5" s="65"/>
      <c r="G5" s="5">
        <v>43467</v>
      </c>
      <c r="H5" s="6">
        <v>5</v>
      </c>
      <c r="I5" s="17">
        <f t="shared" ref="I5:I13" si="2">IF(G5="","",WORKDAY(G5,H5,$X$5:$X$19))</f>
        <v>43474</v>
      </c>
      <c r="J5" s="31">
        <v>1</v>
      </c>
      <c r="L5" s="16" t="str">
        <f t="shared" si="0"/>
        <v>Design completed</v>
      </c>
      <c r="M5" s="41">
        <f t="shared" ref="M5:M13" si="3">G5</f>
        <v>43467</v>
      </c>
      <c r="N5" s="16">
        <f t="shared" ref="N5:N13" si="4">I5-G5</f>
        <v>7</v>
      </c>
      <c r="O5" s="16">
        <f t="shared" ref="O5:O13" si="5">N5*J5</f>
        <v>7</v>
      </c>
      <c r="P5" s="41">
        <f t="shared" ref="P5:P13" si="6">C5</f>
        <v>43467</v>
      </c>
      <c r="Q5" s="16">
        <f t="shared" ref="Q5:Q13" si="7">E5-C5</f>
        <v>21</v>
      </c>
      <c r="R5">
        <f t="shared" ref="R5:R12" si="8">R6+1</f>
        <v>8.1999999999999993</v>
      </c>
      <c r="S5" s="5">
        <v>43559</v>
      </c>
      <c r="T5" s="66">
        <f t="shared" ref="T5:T13" si="9">R5+0.1</f>
        <v>8.2999999999999989</v>
      </c>
      <c r="U5" s="67">
        <f t="shared" ref="U5:U13" si="10">VLOOKUP($B5,$A$5:$I$13,9,FALSE)</f>
        <v>43474</v>
      </c>
      <c r="V5" s="51">
        <f t="shared" ref="V5:V13" si="11">-(VLOOKUP($B5,$A$5:$R$13,18,FALSE)-R5)</f>
        <v>0</v>
      </c>
      <c r="W5" s="51">
        <f t="shared" ref="W5:W13" si="12">G5-U5</f>
        <v>-7</v>
      </c>
      <c r="Y5" s="7">
        <v>43466</v>
      </c>
    </row>
    <row r="6" spans="1:25" ht="15.75" thickBot="1">
      <c r="A6" s="8" t="s">
        <v>6</v>
      </c>
      <c r="B6" s="68" t="str">
        <f>A5</f>
        <v>Design completed</v>
      </c>
      <c r="C6" s="9">
        <v>43478</v>
      </c>
      <c r="D6" s="10">
        <v>13</v>
      </c>
      <c r="E6" s="17">
        <f t="shared" si="1"/>
        <v>43495</v>
      </c>
      <c r="F6" s="69"/>
      <c r="G6" s="9">
        <v>43475</v>
      </c>
      <c r="H6" s="10">
        <v>10</v>
      </c>
      <c r="I6" s="17">
        <f t="shared" si="2"/>
        <v>43489</v>
      </c>
      <c r="J6" s="32">
        <v>0.8</v>
      </c>
      <c r="L6" s="16" t="str">
        <f t="shared" si="0"/>
        <v>Admin training</v>
      </c>
      <c r="M6" s="70">
        <f t="shared" si="3"/>
        <v>43475</v>
      </c>
      <c r="N6" s="16">
        <f t="shared" si="4"/>
        <v>14</v>
      </c>
      <c r="O6" s="16">
        <f t="shared" si="5"/>
        <v>11.200000000000001</v>
      </c>
      <c r="P6" s="70">
        <f t="shared" si="6"/>
        <v>43478</v>
      </c>
      <c r="Q6" s="16">
        <f t="shared" si="7"/>
        <v>17</v>
      </c>
      <c r="R6">
        <f t="shared" si="8"/>
        <v>7.2</v>
      </c>
      <c r="S6" s="70">
        <f t="shared" ref="S6:S13" si="13">S5</f>
        <v>43559</v>
      </c>
      <c r="T6" s="66">
        <f t="shared" si="9"/>
        <v>7.3</v>
      </c>
      <c r="U6" s="67">
        <f t="shared" si="10"/>
        <v>43474</v>
      </c>
      <c r="V6" s="51">
        <f t="shared" si="11"/>
        <v>-0.99999999999999911</v>
      </c>
      <c r="W6" s="51">
        <f t="shared" si="12"/>
        <v>1</v>
      </c>
      <c r="Y6" s="7">
        <v>43577</v>
      </c>
    </row>
    <row r="7" spans="1:25" ht="15.75" thickBot="1">
      <c r="A7" s="8" t="s">
        <v>7</v>
      </c>
      <c r="B7" s="71" t="str">
        <f>A6</f>
        <v>Admin training</v>
      </c>
      <c r="C7" s="11">
        <v>43497</v>
      </c>
      <c r="D7" s="12">
        <v>12</v>
      </c>
      <c r="E7" s="17">
        <f t="shared" si="1"/>
        <v>43515</v>
      </c>
      <c r="F7" s="69"/>
      <c r="G7" s="11">
        <v>43497</v>
      </c>
      <c r="H7" s="12">
        <v>12</v>
      </c>
      <c r="I7" s="17">
        <f t="shared" si="2"/>
        <v>43515</v>
      </c>
      <c r="J7" s="33">
        <v>0.5</v>
      </c>
      <c r="L7" s="16" t="str">
        <f t="shared" si="0"/>
        <v>Address IT issues</v>
      </c>
      <c r="M7" s="70">
        <f t="shared" si="3"/>
        <v>43497</v>
      </c>
      <c r="N7" s="16">
        <f t="shared" si="4"/>
        <v>18</v>
      </c>
      <c r="O7" s="16">
        <f t="shared" si="5"/>
        <v>9</v>
      </c>
      <c r="P7" s="70">
        <f t="shared" si="6"/>
        <v>43497</v>
      </c>
      <c r="Q7" s="16">
        <f t="shared" si="7"/>
        <v>18</v>
      </c>
      <c r="R7">
        <f t="shared" si="8"/>
        <v>6.2</v>
      </c>
      <c r="S7" s="70">
        <f t="shared" si="13"/>
        <v>43559</v>
      </c>
      <c r="T7" s="66">
        <f t="shared" si="9"/>
        <v>6.3</v>
      </c>
      <c r="U7" s="67">
        <f t="shared" si="10"/>
        <v>43489</v>
      </c>
      <c r="V7" s="51">
        <f t="shared" si="11"/>
        <v>-1</v>
      </c>
      <c r="W7" s="51">
        <f t="shared" si="12"/>
        <v>8</v>
      </c>
      <c r="Y7" s="7">
        <v>43586</v>
      </c>
    </row>
    <row r="8" spans="1:25" ht="15.75" thickBot="1">
      <c r="A8" s="8" t="s">
        <v>25</v>
      </c>
      <c r="B8" s="71" t="str">
        <f>A8</f>
        <v>Initial build</v>
      </c>
      <c r="C8" s="11">
        <v>43513</v>
      </c>
      <c r="D8" s="12">
        <v>13</v>
      </c>
      <c r="E8" s="17">
        <f t="shared" si="1"/>
        <v>43530</v>
      </c>
      <c r="F8" s="69"/>
      <c r="G8" s="11">
        <v>43513</v>
      </c>
      <c r="H8" s="12">
        <v>13</v>
      </c>
      <c r="I8" s="17">
        <f t="shared" si="2"/>
        <v>43530</v>
      </c>
      <c r="J8" s="33">
        <v>0.2</v>
      </c>
      <c r="L8" s="16" t="str">
        <f t="shared" si="0"/>
        <v>Initial build</v>
      </c>
      <c r="M8" s="70">
        <f t="shared" si="3"/>
        <v>43513</v>
      </c>
      <c r="N8" s="16">
        <f t="shared" si="4"/>
        <v>17</v>
      </c>
      <c r="O8" s="16">
        <f t="shared" si="5"/>
        <v>3.4000000000000004</v>
      </c>
      <c r="P8" s="70">
        <f t="shared" si="6"/>
        <v>43513</v>
      </c>
      <c r="Q8" s="16">
        <f t="shared" si="7"/>
        <v>17</v>
      </c>
      <c r="R8">
        <f t="shared" si="8"/>
        <v>5.2</v>
      </c>
      <c r="S8" s="70">
        <f t="shared" si="13"/>
        <v>43559</v>
      </c>
      <c r="T8" s="66">
        <f t="shared" si="9"/>
        <v>5.3</v>
      </c>
      <c r="U8" s="67">
        <f t="shared" si="10"/>
        <v>43530</v>
      </c>
      <c r="V8" s="51">
        <f t="shared" si="11"/>
        <v>0</v>
      </c>
      <c r="W8" s="51">
        <f t="shared" si="12"/>
        <v>-17</v>
      </c>
      <c r="Y8" s="7">
        <v>43615</v>
      </c>
    </row>
    <row r="9" spans="1:25" ht="15.75" thickBot="1">
      <c r="A9" s="8" t="s">
        <v>8</v>
      </c>
      <c r="B9" s="71" t="str">
        <f>A6</f>
        <v>Admin training</v>
      </c>
      <c r="C9" s="11">
        <v>43532</v>
      </c>
      <c r="D9" s="12">
        <v>7</v>
      </c>
      <c r="E9" s="17">
        <f t="shared" si="1"/>
        <v>43543</v>
      </c>
      <c r="F9" s="69"/>
      <c r="G9" s="11">
        <v>43532</v>
      </c>
      <c r="H9" s="12">
        <v>7</v>
      </c>
      <c r="I9" s="17">
        <f t="shared" si="2"/>
        <v>43543</v>
      </c>
      <c r="J9" s="33"/>
      <c r="L9" s="16" t="str">
        <f t="shared" si="0"/>
        <v>Data migration</v>
      </c>
      <c r="M9" s="70">
        <f t="shared" si="3"/>
        <v>43532</v>
      </c>
      <c r="N9" s="16">
        <f t="shared" si="4"/>
        <v>11</v>
      </c>
      <c r="O9" s="16">
        <f t="shared" si="5"/>
        <v>0</v>
      </c>
      <c r="P9" s="70">
        <f t="shared" si="6"/>
        <v>43532</v>
      </c>
      <c r="Q9" s="16">
        <f t="shared" si="7"/>
        <v>11</v>
      </c>
      <c r="R9">
        <f t="shared" si="8"/>
        <v>4.2</v>
      </c>
      <c r="S9" s="70">
        <f t="shared" si="13"/>
        <v>43559</v>
      </c>
      <c r="T9" s="66">
        <f t="shared" si="9"/>
        <v>4.3</v>
      </c>
      <c r="U9" s="67">
        <f t="shared" si="10"/>
        <v>43489</v>
      </c>
      <c r="V9" s="51">
        <f t="shared" si="11"/>
        <v>-3</v>
      </c>
      <c r="W9" s="51">
        <f t="shared" si="12"/>
        <v>43</v>
      </c>
      <c r="Y9" s="7">
        <v>43626</v>
      </c>
    </row>
    <row r="10" spans="1:25" ht="15.75" thickBot="1">
      <c r="A10" s="8" t="s">
        <v>9</v>
      </c>
      <c r="B10" s="71" t="str">
        <f>A6</f>
        <v>Admin training</v>
      </c>
      <c r="C10" s="11">
        <v>43541</v>
      </c>
      <c r="D10" s="12">
        <v>13</v>
      </c>
      <c r="E10" s="17">
        <f t="shared" si="1"/>
        <v>43558</v>
      </c>
      <c r="F10" s="69"/>
      <c r="G10" s="11">
        <v>43541</v>
      </c>
      <c r="H10" s="12">
        <v>13</v>
      </c>
      <c r="I10" s="17">
        <f t="shared" si="2"/>
        <v>43558</v>
      </c>
      <c r="J10" s="33"/>
      <c r="L10" s="16" t="str">
        <f t="shared" si="0"/>
        <v>User training</v>
      </c>
      <c r="M10" s="70">
        <f t="shared" si="3"/>
        <v>43541</v>
      </c>
      <c r="N10" s="16">
        <f t="shared" si="4"/>
        <v>17</v>
      </c>
      <c r="O10" s="16">
        <f t="shared" si="5"/>
        <v>0</v>
      </c>
      <c r="P10" s="70">
        <f t="shared" si="6"/>
        <v>43541</v>
      </c>
      <c r="Q10" s="16">
        <f t="shared" si="7"/>
        <v>17</v>
      </c>
      <c r="R10">
        <f t="shared" si="8"/>
        <v>3.2</v>
      </c>
      <c r="S10" s="70">
        <f t="shared" si="13"/>
        <v>43559</v>
      </c>
      <c r="T10" s="66">
        <f t="shared" si="9"/>
        <v>3.3000000000000003</v>
      </c>
      <c r="U10" s="67">
        <f t="shared" si="10"/>
        <v>43489</v>
      </c>
      <c r="V10" s="51">
        <f t="shared" si="11"/>
        <v>-4</v>
      </c>
      <c r="W10" s="51">
        <f t="shared" si="12"/>
        <v>52</v>
      </c>
      <c r="Y10" s="7">
        <v>43636</v>
      </c>
    </row>
    <row r="11" spans="1:25" ht="15.75" thickBot="1">
      <c r="A11" s="8" t="s">
        <v>10</v>
      </c>
      <c r="B11" s="71" t="str">
        <f>A10</f>
        <v>User training</v>
      </c>
      <c r="C11" s="11">
        <v>43560</v>
      </c>
      <c r="D11" s="12">
        <v>10</v>
      </c>
      <c r="E11" s="17">
        <f t="shared" si="1"/>
        <v>43574</v>
      </c>
      <c r="F11" s="69"/>
      <c r="G11" s="11">
        <v>43560</v>
      </c>
      <c r="H11" s="12">
        <v>10</v>
      </c>
      <c r="I11" s="17">
        <f t="shared" si="2"/>
        <v>43574</v>
      </c>
      <c r="J11" s="33"/>
      <c r="L11" s="16" t="str">
        <f t="shared" si="0"/>
        <v>Testing</v>
      </c>
      <c r="M11" s="70">
        <f t="shared" si="3"/>
        <v>43560</v>
      </c>
      <c r="N11" s="16">
        <f t="shared" si="4"/>
        <v>14</v>
      </c>
      <c r="O11" s="16">
        <f t="shared" si="5"/>
        <v>0</v>
      </c>
      <c r="P11" s="70">
        <f t="shared" si="6"/>
        <v>43560</v>
      </c>
      <c r="Q11" s="16">
        <f t="shared" si="7"/>
        <v>14</v>
      </c>
      <c r="R11">
        <f t="shared" si="8"/>
        <v>2.2000000000000002</v>
      </c>
      <c r="S11" s="70">
        <f t="shared" si="13"/>
        <v>43559</v>
      </c>
      <c r="T11" s="66">
        <f t="shared" si="9"/>
        <v>2.3000000000000003</v>
      </c>
      <c r="U11" s="67">
        <f t="shared" si="10"/>
        <v>43558</v>
      </c>
      <c r="V11" s="51">
        <f t="shared" si="11"/>
        <v>-1</v>
      </c>
      <c r="W11" s="51">
        <f t="shared" si="12"/>
        <v>2</v>
      </c>
      <c r="Y11" s="7">
        <v>43692</v>
      </c>
    </row>
    <row r="12" spans="1:25" ht="15.75" thickBot="1">
      <c r="A12" s="8" t="s">
        <v>11</v>
      </c>
      <c r="B12" s="71" t="str">
        <f>A11</f>
        <v>Testing</v>
      </c>
      <c r="C12" s="11">
        <v>43575</v>
      </c>
      <c r="D12" s="12">
        <v>8</v>
      </c>
      <c r="E12" s="17">
        <f t="shared" si="1"/>
        <v>43586</v>
      </c>
      <c r="F12" s="69"/>
      <c r="G12" s="11">
        <v>43575</v>
      </c>
      <c r="H12" s="12">
        <v>8</v>
      </c>
      <c r="I12" s="17">
        <f t="shared" si="2"/>
        <v>43586</v>
      </c>
      <c r="J12" s="33"/>
      <c r="L12" s="16" t="str">
        <f t="shared" si="0"/>
        <v>Parallel run</v>
      </c>
      <c r="M12" s="70">
        <f t="shared" si="3"/>
        <v>43575</v>
      </c>
      <c r="N12" s="16">
        <f t="shared" si="4"/>
        <v>11</v>
      </c>
      <c r="O12" s="16">
        <f t="shared" si="5"/>
        <v>0</v>
      </c>
      <c r="P12" s="70">
        <f t="shared" si="6"/>
        <v>43575</v>
      </c>
      <c r="Q12" s="16">
        <f t="shared" si="7"/>
        <v>11</v>
      </c>
      <c r="R12">
        <f t="shared" si="8"/>
        <v>1.2</v>
      </c>
      <c r="S12" s="70">
        <f t="shared" si="13"/>
        <v>43559</v>
      </c>
      <c r="T12" s="66">
        <f t="shared" si="9"/>
        <v>1.3</v>
      </c>
      <c r="U12" s="67">
        <f t="shared" si="10"/>
        <v>43574</v>
      </c>
      <c r="V12" s="51">
        <f t="shared" si="11"/>
        <v>-1.0000000000000002</v>
      </c>
      <c r="W12" s="51">
        <f t="shared" si="12"/>
        <v>1</v>
      </c>
      <c r="Y12" s="7">
        <v>43770</v>
      </c>
    </row>
    <row r="13" spans="1:25" ht="15.75" thickBot="1">
      <c r="A13" s="8" t="s">
        <v>12</v>
      </c>
      <c r="B13" s="71" t="str">
        <f>A12</f>
        <v>Parallel run</v>
      </c>
      <c r="C13" s="11">
        <v>43588</v>
      </c>
      <c r="D13" s="12">
        <v>15</v>
      </c>
      <c r="E13" s="17">
        <f t="shared" si="1"/>
        <v>43609</v>
      </c>
      <c r="F13" s="69"/>
      <c r="G13" s="11">
        <v>43588</v>
      </c>
      <c r="H13" s="12">
        <v>15</v>
      </c>
      <c r="I13" s="17">
        <f t="shared" si="2"/>
        <v>43609</v>
      </c>
      <c r="J13" s="33"/>
      <c r="L13" s="16" t="str">
        <f t="shared" si="0"/>
        <v>Sign-off</v>
      </c>
      <c r="M13" s="70">
        <f t="shared" si="3"/>
        <v>43588</v>
      </c>
      <c r="N13" s="16">
        <f t="shared" si="4"/>
        <v>21</v>
      </c>
      <c r="O13" s="16">
        <f t="shared" si="5"/>
        <v>0</v>
      </c>
      <c r="P13" s="70">
        <f t="shared" si="6"/>
        <v>43588</v>
      </c>
      <c r="Q13" s="16">
        <f t="shared" si="7"/>
        <v>21</v>
      </c>
      <c r="R13">
        <v>0.2</v>
      </c>
      <c r="S13" s="70">
        <f t="shared" si="13"/>
        <v>43559</v>
      </c>
      <c r="T13" s="66">
        <f t="shared" si="9"/>
        <v>0.30000000000000004</v>
      </c>
      <c r="U13" s="67">
        <f t="shared" si="10"/>
        <v>43586</v>
      </c>
      <c r="V13" s="51">
        <f t="shared" si="11"/>
        <v>-1</v>
      </c>
      <c r="W13" s="51">
        <f t="shared" si="12"/>
        <v>2</v>
      </c>
      <c r="Y13" s="7">
        <v>43823</v>
      </c>
    </row>
    <row r="14" spans="1:25" ht="57" customHeight="1">
      <c r="S14" s="7"/>
      <c r="X14" s="7">
        <v>43824</v>
      </c>
    </row>
    <row r="15" spans="1:25">
      <c r="X15" s="7">
        <v>43825</v>
      </c>
    </row>
    <row r="16" spans="1:25">
      <c r="X16" s="7"/>
    </row>
    <row r="17" spans="24:24">
      <c r="X17" s="7"/>
    </row>
    <row r="18" spans="24:24">
      <c r="X18" s="7"/>
    </row>
    <row r="19" spans="24:24">
      <c r="X19" s="7"/>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21BAD31-2FEC-4391-9C42-7F3253EDB11F}">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More --&gt;</vt:lpstr>
      <vt:lpstr>Quick_Gantt</vt:lpstr>
      <vt:lpstr>Full_Gantt</vt:lpstr>
      <vt:lpstr>Full_Gantt_Plan_Actual_one_view</vt:lpstr>
      <vt:lpstr>Gantt_with_Dependency</vt:lpstr>
    </vt:vector>
  </TitlesOfParts>
  <Company>www.xelplus.com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2017-06-02T06:57:01Z</dcterms:created>
  <dcterms:modified xsi:type="dcterms:W3CDTF">2019-07-25T21:48:42Z</dcterms:modified>
</cp:coreProperties>
</file>