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elplus.sharepoint.com/sites/Team/Shared Documents/2_YouTube/202213 Future videos/Organization Data Types/"/>
    </mc:Choice>
  </mc:AlternateContent>
  <xr:revisionPtr revIDLastSave="578" documentId="8_{D7BB85E2-0198-4D07-9115-E302E55DEE2A}" xr6:coauthVersionLast="47" xr6:coauthVersionMax="47" xr10:uidLastSave="{AE4DD5D6-AB27-4E17-9495-4C4E294059FA}"/>
  <bookViews>
    <workbookView minimized="1" xWindow="4417" yWindow="2205" windowWidth="18346" windowHeight="11003" firstSheet="1" activeTab="2" xr2:uid="{FB37E625-70DD-4B27-B7E8-AACA6E0B33A4}"/>
  </bookViews>
  <sheets>
    <sheet name="Demo" sheetId="3" state="hidden" r:id="rId1"/>
    <sheet name="Template" sheetId="4" r:id="rId2"/>
    <sheet name="Repor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 a="1"/>
  <c r="B4" i="5" s="1"/>
  <c r="B3" i="5" a="1"/>
  <c r="B3" i="5" s="1"/>
  <c r="C2" i="5" a="1"/>
  <c r="C2" i="5" s="1"/>
  <c r="I30" i="3" a="1"/>
  <c r="I30" i="3" s="1"/>
  <c r="I31" i="3" a="1"/>
  <c r="I31" i="3" s="1"/>
  <c r="I32" i="3" a="1"/>
  <c r="I32" i="3" s="1"/>
  <c r="I33" i="3" a="1"/>
  <c r="I33" i="3" s="1"/>
  <c r="I34" i="3" a="1"/>
  <c r="I34" i="3" s="1"/>
  <c r="I35" i="3" a="1"/>
  <c r="I35" i="3" s="1"/>
  <c r="I36" i="3" a="1"/>
  <c r="I36" i="3" s="1"/>
  <c r="I37" i="3" a="1"/>
  <c r="I37" i="3" s="1"/>
  <c r="I38" i="3" a="1"/>
  <c r="I38" i="3" s="1"/>
  <c r="I39" i="3" a="1"/>
  <c r="I39" i="3" s="1"/>
  <c r="H30" i="3" a="1"/>
  <c r="H30" i="3" s="1"/>
  <c r="H31" i="3" a="1"/>
  <c r="H31" i="3" s="1"/>
  <c r="H32" i="3" a="1"/>
  <c r="H32" i="3" s="1"/>
  <c r="H33" i="3" a="1"/>
  <c r="H33" i="3" s="1"/>
  <c r="H34" i="3" a="1"/>
  <c r="H34" i="3" s="1"/>
  <c r="H35" i="3" a="1"/>
  <c r="H35" i="3" s="1"/>
  <c r="H36" i="3" a="1"/>
  <c r="H36" i="3" s="1"/>
  <c r="H37" i="3" a="1"/>
  <c r="H37" i="3" s="1"/>
  <c r="H38" i="3" a="1"/>
  <c r="H38" i="3" s="1"/>
  <c r="H39" i="3" a="1"/>
  <c r="H39" i="3" s="1"/>
  <c r="G30" i="3" a="1"/>
  <c r="G30" i="3" s="1"/>
  <c r="G31" i="3" a="1"/>
  <c r="G31" i="3" s="1"/>
  <c r="G32" i="3" a="1"/>
  <c r="G32" i="3" s="1"/>
  <c r="G33" i="3" a="1"/>
  <c r="G33" i="3" s="1"/>
  <c r="G34" i="3" a="1"/>
  <c r="G34" i="3" s="1"/>
  <c r="G35" i="3" a="1"/>
  <c r="G35" i="3" s="1"/>
  <c r="G36" i="3" a="1"/>
  <c r="G36" i="3" s="1"/>
  <c r="G37" i="3" a="1"/>
  <c r="G37" i="3" s="1"/>
  <c r="G38" i="3" a="1"/>
  <c r="G38" i="3" s="1"/>
  <c r="G39" i="3" a="1"/>
  <c r="G39" i="3" s="1"/>
  <c r="F30" i="3" a="1"/>
  <c r="F30" i="3" s="1"/>
  <c r="F31" i="3" a="1"/>
  <c r="F31" i="3" s="1"/>
  <c r="F32" i="3" a="1"/>
  <c r="F32" i="3" s="1"/>
  <c r="F33" i="3" a="1"/>
  <c r="F33" i="3" s="1"/>
  <c r="F34" i="3" a="1"/>
  <c r="F34" i="3" s="1"/>
  <c r="F35" i="3" a="1"/>
  <c r="F35" i="3" s="1"/>
  <c r="F36" i="3" a="1"/>
  <c r="F36" i="3" s="1"/>
  <c r="F37" i="3" a="1"/>
  <c r="F37" i="3" s="1"/>
  <c r="F38" i="3" a="1"/>
  <c r="F38" i="3" s="1"/>
  <c r="F39" i="3" a="1"/>
  <c r="F3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G3" i="3" a="1"/>
  <c r="G3" i="3" s="1"/>
  <c r="B30" i="3" a="1"/>
  <c r="B30" i="3" s="1"/>
  <c r="B31" i="3" a="1"/>
  <c r="B31" i="3" s="1"/>
  <c r="B32" i="3" a="1"/>
  <c r="B32" i="3" s="1"/>
  <c r="B33" i="3" a="1"/>
  <c r="B33" i="3" s="1"/>
  <c r="B34" i="3" a="1"/>
  <c r="B34" i="3" s="1"/>
  <c r="B35" i="3" a="1"/>
  <c r="B35" i="3" s="1"/>
  <c r="B36" i="3" a="1"/>
  <c r="B36" i="3" s="1"/>
  <c r="B37" i="3" a="1"/>
  <c r="B37" i="3" s="1"/>
  <c r="B38" i="3" a="1"/>
  <c r="B38" i="3" s="1"/>
  <c r="B39" i="3" a="1"/>
  <c r="B39" i="3" s="1"/>
  <c r="T4" i="3" a="1"/>
  <c r="T4" i="3" s="1"/>
  <c r="F3" i="3" a="1"/>
  <c r="F3" i="3" s="1"/>
  <c r="E3" i="3" a="1"/>
  <c r="E3" i="3" s="1"/>
  <c r="D3" i="3" a="1"/>
  <c r="D3" i="3" s="1"/>
  <c r="C3" i="3" a="1"/>
  <c r="C3" i="3" s="1"/>
  <c r="B3" i="3" a="1"/>
  <c r="B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81">
    <bk>
      <extLst>
        <ext uri="{3e2802c4-a4d2-4d8b-9148-e3be6c30e623}">
          <xlrd:rvb i="0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70"/>
        </ext>
      </extLst>
    </bk>
  </futureMetadata>
  <cellMetadata count="1">
    <bk>
      <rc t="1" v="0"/>
    </bk>
  </cellMetadata>
  <valueMetadata count="81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</valueMetadata>
</metadata>
</file>

<file path=xl/sharedStrings.xml><?xml version="1.0" encoding="utf-8"?>
<sst xmlns="http://schemas.openxmlformats.org/spreadsheetml/2006/main" count="116" uniqueCount="85">
  <si>
    <t>5_F_30</t>
  </si>
  <si>
    <t>Jessica</t>
  </si>
  <si>
    <t>Finance</t>
  </si>
  <si>
    <t>Lookup employees from Finance Department</t>
  </si>
  <si>
    <t>1_F_30</t>
  </si>
  <si>
    <t>June Johnson</t>
  </si>
  <si>
    <t>2_M_30</t>
  </si>
  <si>
    <t>Walter Miller</t>
  </si>
  <si>
    <t>3_M_40</t>
  </si>
  <si>
    <t>Ben Goode</t>
  </si>
  <si>
    <t>4_M_27</t>
  </si>
  <si>
    <t>Elijah Kelly</t>
  </si>
  <si>
    <t>Lynn Brock</t>
  </si>
  <si>
    <t>6_M_24</t>
  </si>
  <si>
    <t>Jeremy Turner</t>
  </si>
  <si>
    <t>7_F_38</t>
  </si>
  <si>
    <t>Jessica Crawford</t>
  </si>
  <si>
    <t>8_M_29</t>
  </si>
  <si>
    <t>Alex Michaels</t>
  </si>
  <si>
    <t>9_F_24</t>
  </si>
  <si>
    <t>Jessica Chavez</t>
  </si>
  <si>
    <t>10_F_28</t>
  </si>
  <si>
    <t>Alissa Mitchell</t>
  </si>
  <si>
    <t>Multiple matches</t>
  </si>
  <si>
    <t>Names with pictures</t>
  </si>
  <si>
    <t>Accountant</t>
  </si>
  <si>
    <t>Bonus</t>
  </si>
  <si>
    <t>Tenure</t>
  </si>
  <si>
    <t>Address</t>
  </si>
  <si>
    <t>Image</t>
  </si>
  <si>
    <t>Legal</t>
  </si>
  <si>
    <t>Human Resources</t>
  </si>
  <si>
    <t>Department</t>
  </si>
  <si>
    <t>Sales</t>
  </si>
  <si>
    <t>Administration</t>
  </si>
  <si>
    <t>Procurement</t>
  </si>
  <si>
    <t>Information Technology</t>
  </si>
  <si>
    <t>Department dt</t>
  </si>
  <si>
    <t>Employee</t>
  </si>
  <si>
    <t>Manager</t>
  </si>
  <si>
    <t>IDs with pictures</t>
  </si>
  <si>
    <t>Department Lookup</t>
  </si>
  <si>
    <t>Tenure xl</t>
  </si>
  <si>
    <t>?</t>
  </si>
  <si>
    <t>Bonus xl</t>
  </si>
  <si>
    <t>Marketing</t>
  </si>
  <si>
    <t>Anniversary</t>
  </si>
  <si>
    <t>AR1014</t>
  </si>
  <si>
    <t>AR1016</t>
  </si>
  <si>
    <t>To test Product Data Type</t>
  </si>
  <si>
    <t>Kim West</t>
  </si>
  <si>
    <t>Jasmine Robinson</t>
  </si>
  <si>
    <t>Bryan Bradford</t>
  </si>
  <si>
    <t>Kerri Anderson</t>
  </si>
  <si>
    <t>Dustin Winters</t>
  </si>
  <si>
    <t>Willow Bridges</t>
  </si>
  <si>
    <t>Giovanni Waters</t>
  </si>
  <si>
    <t>Bob Caldwell</t>
  </si>
  <si>
    <t>Charlie Miller</t>
  </si>
  <si>
    <t>Vanessa Matthews</t>
  </si>
  <si>
    <t>Max Heller</t>
  </si>
  <si>
    <t>Nina Levitt</t>
  </si>
  <si>
    <t>Christopher Sharp</t>
  </si>
  <si>
    <t>Scarlett James</t>
  </si>
  <si>
    <t>Brian Cook</t>
  </si>
  <si>
    <t>Brooke Hides</t>
  </si>
  <si>
    <t>Edward Davis</t>
  </si>
  <si>
    <t>Sasha Hedges</t>
  </si>
  <si>
    <t>Patrick Allen</t>
  </si>
  <si>
    <t>Agnes Williams</t>
  </si>
  <si>
    <t>Andrew Honard</t>
  </si>
  <si>
    <t>Alexis Hunter</t>
  </si>
  <si>
    <t>Michael Andrews</t>
  </si>
  <si>
    <t>Cynthia Hernandez</t>
  </si>
  <si>
    <t>Karl Westerberg</t>
  </si>
  <si>
    <t>Amber Stevens</t>
  </si>
  <si>
    <t>Keith Schubert</t>
  </si>
  <si>
    <t>Ann Withers</t>
  </si>
  <si>
    <t>Justin Edwards</t>
  </si>
  <si>
    <t>Sharon Wilkins</t>
  </si>
  <si>
    <t>Joshua Green</t>
  </si>
  <si>
    <t>Victoria Bowling</t>
  </si>
  <si>
    <t>Robert Musser</t>
  </si>
  <si>
    <t>Kameron Young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</si>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</sst>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4" fontId="0" fillId="0" borderId="0" xfId="1" applyNumberFormat="1" applyFont="1"/>
    <xf numFmtId="0" fontId="3" fillId="0" borderId="0" xfId="2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/>
    <xf numFmtId="0" fontId="4" fillId="0" borderId="0" xfId="0" applyFont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numFmt numFmtId="0" formatCode="General"/>
    </dxf>
    <dxf>
      <numFmt numFmtId="0" formatCode="General"/>
    </dxf>
    <dxf>
      <numFmt numFmtId="164" formatCode="_(&quot;$&quot;* #,##0_);_(&quot;$&quot;* \(#,##0\);_(&quot;$&quot;* &quot;-&quot;??_);_(@_)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0/07/relationships/rdRichValueWebImage" Target="richData/rdRichValueWebImage.xml"/><Relationship Id="rId13" Type="http://schemas.microsoft.com/office/2017/06/relationships/rdSupportingPropertyBagStructure" Target="richData/rdsupportingpropertybagstructur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ichStyles" Target="richData/rich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Array" Target="richData/rdarray.xml"/><Relationship Id="rId5" Type="http://schemas.openxmlformats.org/officeDocument/2006/relationships/styles" Target="styles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19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microsoft.com/office/2017/06/relationships/rdSupportingPropertyBag" Target="richData/rdsupportingpropertybag.xml"/></Relationships>
</file>

<file path=xl/richData/_rels/rdRichValueWebImage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xelplus.com/wp-content/uploads/2022/03/7_F_38.jpg" TargetMode="External"/><Relationship Id="rId18" Type="http://schemas.openxmlformats.org/officeDocument/2006/relationships/image" Target="../media/image9.jpg"/><Relationship Id="rId26" Type="http://schemas.openxmlformats.org/officeDocument/2006/relationships/hyperlink" Target="https://xelplus.sharepoint.com/sites/Employees/Employees/16_F_24.jpg" TargetMode="External"/><Relationship Id="rId39" Type="http://schemas.openxmlformats.org/officeDocument/2006/relationships/hyperlink" Target="https://xelplus.sharepoint.com/sites/Employees/Employees/31_M_32.jpg" TargetMode="External"/><Relationship Id="rId21" Type="http://schemas.openxmlformats.org/officeDocument/2006/relationships/hyperlink" Target="https://www.xelplus.com/wp-content/uploads/2022/03/11_F_29.jpg" TargetMode="External"/><Relationship Id="rId34" Type="http://schemas.openxmlformats.org/officeDocument/2006/relationships/hyperlink" Target="https://xelplus.sharepoint.com/sites/Employees/Employees/26_F_24.jpg" TargetMode="External"/><Relationship Id="rId42" Type="http://schemas.openxmlformats.org/officeDocument/2006/relationships/hyperlink" Target="https://xelplus.sharepoint.com/sites/Employees/Employees/34_F_28.jpg" TargetMode="External"/><Relationship Id="rId47" Type="http://schemas.openxmlformats.org/officeDocument/2006/relationships/hyperlink" Target="https://xelplus.sharepoint.com/sites/Employees/Employees/41_M_43.jpg" TargetMode="External"/><Relationship Id="rId50" Type="http://schemas.openxmlformats.org/officeDocument/2006/relationships/hyperlink" Target="https://xelplus.sharepoint.com/sites/Employees/Employees/44_F_24.jpg" TargetMode="External"/><Relationship Id="rId7" Type="http://schemas.openxmlformats.org/officeDocument/2006/relationships/hyperlink" Target="https://www.xelplus.com/wp-content/uploads/2022/03/4_M_27.jpg" TargetMode="External"/><Relationship Id="rId2" Type="http://schemas.openxmlformats.org/officeDocument/2006/relationships/image" Target="../media/image1.jpg"/><Relationship Id="rId16" Type="http://schemas.openxmlformats.org/officeDocument/2006/relationships/image" Target="../media/image8.jpg"/><Relationship Id="rId29" Type="http://schemas.openxmlformats.org/officeDocument/2006/relationships/hyperlink" Target="https://xelplus.sharepoint.com/sites/Employees/Employees/21_M_30.jpg" TargetMode="External"/><Relationship Id="rId11" Type="http://schemas.openxmlformats.org/officeDocument/2006/relationships/hyperlink" Target="https://www.xelplus.com/wp-content/uploads/2022/03/6_M_24.jpg" TargetMode="External"/><Relationship Id="rId24" Type="http://schemas.openxmlformats.org/officeDocument/2006/relationships/hyperlink" Target="https://xelplus.sharepoint.com/sites/Employees/Employees/14_F_26.jpg" TargetMode="External"/><Relationship Id="rId32" Type="http://schemas.openxmlformats.org/officeDocument/2006/relationships/hyperlink" Target="https://xelplus.sharepoint.com/sites/Employees/Employees/24_F_30.jpg" TargetMode="External"/><Relationship Id="rId37" Type="http://schemas.openxmlformats.org/officeDocument/2006/relationships/hyperlink" Target="https://xelplus.sharepoint.com/sites/Employees/Employees/29_M_29.jpg" TargetMode="External"/><Relationship Id="rId40" Type="http://schemas.openxmlformats.org/officeDocument/2006/relationships/hyperlink" Target="https://xelplus.sharepoint.com/sites/Employees/Employees/32_F_32.jpg" TargetMode="External"/><Relationship Id="rId45" Type="http://schemas.openxmlformats.org/officeDocument/2006/relationships/hyperlink" Target="https://xelplus.sharepoint.com/sites/Employees/Employees/39_M_40.jpg" TargetMode="External"/><Relationship Id="rId53" Type="http://schemas.openxmlformats.org/officeDocument/2006/relationships/hyperlink" Target="https://xelplus.sharepoint.com/sites/Employees/Employees/49_M_32.jpg" TargetMode="External"/><Relationship Id="rId5" Type="http://schemas.openxmlformats.org/officeDocument/2006/relationships/hyperlink" Target="https://www.xelplus.com/wp-content/uploads/2022/03/3_M_40.jpg" TargetMode="External"/><Relationship Id="rId10" Type="http://schemas.openxmlformats.org/officeDocument/2006/relationships/image" Target="../media/image5.jpg"/><Relationship Id="rId19" Type="http://schemas.openxmlformats.org/officeDocument/2006/relationships/hyperlink" Target="https://www.xelplus.com/wp-content/uploads/2022/03/10_F_28.jpg" TargetMode="External"/><Relationship Id="rId31" Type="http://schemas.openxmlformats.org/officeDocument/2006/relationships/hyperlink" Target="https://xelplus.sharepoint.com/sites/Employees/Employees/23_M_37.jpg" TargetMode="External"/><Relationship Id="rId44" Type="http://schemas.openxmlformats.org/officeDocument/2006/relationships/hyperlink" Target="https://xelplus.sharepoint.com/sites/Employees/Employees/36_F_24.jpg" TargetMode="External"/><Relationship Id="rId52" Type="http://schemas.openxmlformats.org/officeDocument/2006/relationships/hyperlink" Target="https://xelplus.sharepoint.com/sites/Employees/Employees/48_F_24.jpg" TargetMode="External"/><Relationship Id="rId4" Type="http://schemas.openxmlformats.org/officeDocument/2006/relationships/image" Target="../media/image2.jpg"/><Relationship Id="rId9" Type="http://schemas.openxmlformats.org/officeDocument/2006/relationships/hyperlink" Target="https://www.xelplus.com/wp-content/uploads/2022/03/5_F_30.jpg" TargetMode="External"/><Relationship Id="rId14" Type="http://schemas.openxmlformats.org/officeDocument/2006/relationships/image" Target="../media/image7.jpg"/><Relationship Id="rId22" Type="http://schemas.openxmlformats.org/officeDocument/2006/relationships/hyperlink" Target="https://xelplus.sharepoint.com/sites/Employees/Employees/12_F_29.jpg" TargetMode="External"/><Relationship Id="rId27" Type="http://schemas.openxmlformats.org/officeDocument/2006/relationships/hyperlink" Target="https://xelplus.sharepoint.com/sites/Employees/Employees/18_M_30.jpg" TargetMode="External"/><Relationship Id="rId30" Type="http://schemas.openxmlformats.org/officeDocument/2006/relationships/hyperlink" Target="https://xelplus.sharepoint.com/sites/Employees/Employees/22_F_36.jpg" TargetMode="External"/><Relationship Id="rId35" Type="http://schemas.openxmlformats.org/officeDocument/2006/relationships/hyperlink" Target="https://xelplus.sharepoint.com/sites/Employees/Employees/27_M_30.jpg" TargetMode="External"/><Relationship Id="rId43" Type="http://schemas.openxmlformats.org/officeDocument/2006/relationships/hyperlink" Target="https://xelplus.sharepoint.com/sites/Employees/Employees/35_M_47.jpg" TargetMode="External"/><Relationship Id="rId48" Type="http://schemas.openxmlformats.org/officeDocument/2006/relationships/hyperlink" Target="https://xelplus.sharepoint.com/sites/Employees/Employees/42_F_24.jpg" TargetMode="External"/><Relationship Id="rId8" Type="http://schemas.openxmlformats.org/officeDocument/2006/relationships/image" Target="../media/image4.jpg"/><Relationship Id="rId51" Type="http://schemas.openxmlformats.org/officeDocument/2006/relationships/hyperlink" Target="https://xelplus.sharepoint.com/sites/Employees/Employees/45_M_27.jpg" TargetMode="External"/><Relationship Id="rId3" Type="http://schemas.openxmlformats.org/officeDocument/2006/relationships/hyperlink" Target="https://www.xelplus.com/wp-content/uploads/2022/03/2_M_30.jpg" TargetMode="External"/><Relationship Id="rId12" Type="http://schemas.openxmlformats.org/officeDocument/2006/relationships/image" Target="../media/image6.jpg"/><Relationship Id="rId17" Type="http://schemas.openxmlformats.org/officeDocument/2006/relationships/hyperlink" Target="https://www.xelplus.com/wp-content/uploads/2022/03/9_F_24.jpg" TargetMode="External"/><Relationship Id="rId25" Type="http://schemas.openxmlformats.org/officeDocument/2006/relationships/hyperlink" Target="https://xelplus.sharepoint.com/sites/Employees/Employees/15_M_43.jpg" TargetMode="External"/><Relationship Id="rId33" Type="http://schemas.openxmlformats.org/officeDocument/2006/relationships/hyperlink" Target="https://xelplus.sharepoint.com/sites/Employees/Employees/25_M_25.jpg" TargetMode="External"/><Relationship Id="rId38" Type="http://schemas.openxmlformats.org/officeDocument/2006/relationships/hyperlink" Target="https://xelplus.sharepoint.com/sites/Employees/Employees/30_F_26.jpg" TargetMode="External"/><Relationship Id="rId46" Type="http://schemas.openxmlformats.org/officeDocument/2006/relationships/hyperlink" Target="https://xelplus.sharepoint.com/sites/Employees/Employees/40_F_24.jpg" TargetMode="External"/><Relationship Id="rId20" Type="http://schemas.openxmlformats.org/officeDocument/2006/relationships/image" Target="../media/image10.jpg"/><Relationship Id="rId41" Type="http://schemas.openxmlformats.org/officeDocument/2006/relationships/hyperlink" Target="https://xelplus.sharepoint.com/sites/Employees/Employees/33_M_44.jpg" TargetMode="External"/><Relationship Id="rId54" Type="http://schemas.openxmlformats.org/officeDocument/2006/relationships/hyperlink" Target="https://xelplus.sharepoint.com/sites/Employees/Employees/50_F_30.jpg" TargetMode="External"/><Relationship Id="rId1" Type="http://schemas.openxmlformats.org/officeDocument/2006/relationships/hyperlink" Target="https://www.xelplus.com/wp-content/uploads/2022/03/1_F_30.jpg" TargetMode="External"/><Relationship Id="rId6" Type="http://schemas.openxmlformats.org/officeDocument/2006/relationships/image" Target="../media/image3.jpg"/><Relationship Id="rId15" Type="http://schemas.openxmlformats.org/officeDocument/2006/relationships/hyperlink" Target="https://www.xelplus.com/wp-content/uploads/2022/03/8_M_29.jpg" TargetMode="External"/><Relationship Id="rId23" Type="http://schemas.openxmlformats.org/officeDocument/2006/relationships/hyperlink" Target="https://xelplus.sharepoint.com/sites/Employees/Employees/13_M_47.jpg" TargetMode="External"/><Relationship Id="rId28" Type="http://schemas.openxmlformats.org/officeDocument/2006/relationships/hyperlink" Target="https://xelplus.sharepoint.com/sites/Employees/Employees/19_M_45.jpg" TargetMode="External"/><Relationship Id="rId36" Type="http://schemas.openxmlformats.org/officeDocument/2006/relationships/hyperlink" Target="https://xelplus.sharepoint.com/sites/Employees/Employees/28_F_26.jpg" TargetMode="External"/><Relationship Id="rId49" Type="http://schemas.openxmlformats.org/officeDocument/2006/relationships/hyperlink" Target="https://xelplus.sharepoint.com/sites/Employees/Employees/43_M_25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2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2core">
      <keyFlags>
        <key name="%EntityService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DataRetrievedTime">
          <flag name="ShowInCardView" value="0"/>
          <flag name="ShowInDotNotation" value="0"/>
          <flag name="ShowInAutoComplete" value="0"/>
          <flag name="ExcludeFromCalcComparison" value="1"/>
        </key>
        <key name="%EntityDomainIdString">
          <flag name="ShowInCardView" value="0"/>
          <flag name="ShowInDotNotation" value="0"/>
          <flag name="ShowInAutoComplete" value="0"/>
        </key>
        <key name="%InfoToolTipLabelNames">
          <flag name="ShowInCardView" value="0"/>
          <flag name="ShowInDotNotation" value="0"/>
          <flag name="ShowInAutoComplete" value="0"/>
        </key>
        <key name="%InfoToolTipLabelValues">
          <flag name="ShowInCardView" value="0"/>
          <flag name="ShowInDotNotation" value="0"/>
          <flag name="ShowInAutoComplete" value="0"/>
        </key>
        <key name="%InfoToolTipLabelValuesType">
          <flag name="ShowInCardView" value="0"/>
          <flag name="ShowInDotNotation" value="0"/>
          <flag name="ShowInAutoComplete" value="0"/>
        </key>
        <key name="%DataProviderString">
          <flag name="ShowInCardView" value="0"/>
          <flag name="ShowInDotNotation" value="0"/>
          <flag name="ShowInAutoComplete" value="0"/>
        </key>
        <key name="%ClassificationId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</webImageSrd>
  <webImageSrd>
    <address r:id="rId22"/>
  </webImageSrd>
  <webImageSrd>
    <address r:id="rId23"/>
  </webImageSrd>
  <webImageSrd>
    <address r:id="rId24"/>
  </webImageSrd>
  <webImageSrd>
    <address r:id="rId25"/>
  </webImageSrd>
  <webImageSrd>
    <address r:id="rId26"/>
  </webImageSrd>
  <webImageSrd>
    <address r:id="rId27"/>
  </webImageSrd>
  <webImageSrd>
    <address r:id="rId28"/>
  </webImageSrd>
  <webImageSrd>
    <address r:id="rId29"/>
  </webImageSrd>
  <webImageSrd>
    <address r:id="rId30"/>
  </webImageSrd>
  <webImageSrd>
    <address r:id="rId31"/>
  </webImageSrd>
  <webImageSrd>
    <address r:id="rId32"/>
  </webImageSrd>
  <webImageSrd>
    <address r:id="rId33"/>
  </webImageSrd>
  <webImageSrd>
    <address r:id="rId34"/>
  </webImageSrd>
  <webImageSrd>
    <address r:id="rId35"/>
  </webImageSrd>
  <webImageSrd>
    <address r:id="rId36"/>
  </webImageSrd>
  <webImageSrd>
    <address r:id="rId37"/>
  </webImageSrd>
  <webImageSrd>
    <address r:id="rId38"/>
  </webImageSrd>
  <webImageSrd>
    <address r:id="rId39"/>
  </webImageSrd>
  <webImageSrd>
    <address r:id="rId40"/>
  </webImageSrd>
  <webImageSrd>
    <address r:id="rId41"/>
  </webImageSrd>
  <webImageSrd>
    <address r:id="rId42"/>
  </webImageSrd>
  <webImageSrd>
    <address r:id="rId43"/>
  </webImageSrd>
  <webImageSrd>
    <address r:id="rId44"/>
  </webImageSrd>
  <webImageSrd>
    <address r:id="rId45"/>
  </webImageSrd>
  <webImageSrd>
    <address r:id="rId46"/>
  </webImageSrd>
  <webImageSrd>
    <address r:id="rId47"/>
  </webImageSrd>
  <webImageSrd>
    <address r:id="rId48"/>
  </webImageSrd>
  <webImageSrd>
    <address r:id="rId49"/>
  </webImageSrd>
  <webImageSrd>
    <address r:id="rId50"/>
  </webImageSrd>
  <webImageSrd>
    <address r:id="rId51"/>
  </webImageSrd>
  <webImageSrd>
    <address r:id="rId52"/>
  </webImageSrd>
  <webImageSrd>
    <address r:id="rId53"/>
  </webImageSrd>
  <webImageSrd>
    <address r:id="rId54"/>
  </webImageSrd>
</webImagesSrd>
</file>

<file path=xl/richData/rdarray.xml><?xml version="1.0" encoding="utf-8"?>
<arrayData xmlns="http://schemas.microsoft.com/office/spreadsheetml/2017/richdata2" count="5">
  <a r="7">
    <v t="s">Table</v>
    <v t="s">Description</v>
    <v t="s">Endorsement</v>
    <v t="s">Workspace</v>
    <v t="s">Dataset</v>
    <v t="s">Data updated</v>
    <v t="s">Contact</v>
  </a>
  <a r="7">
    <v t="s">Employees</v>
    <v t="s">Featured table of all employee data</v>
    <v t="s">Promoted</v>
    <v t="s">Anna Niedźwiecka's personal workspace</v>
    <v t="s">Employees_Dept</v>
    <v>44657.9452662037</v>
    <v t="s">Anna Niedźwiecka</v>
  </a>
  <a r="7">
    <v t="i">0</v>
    <v t="i">0</v>
    <v t="i">0</v>
    <v t="i">0</v>
    <v t="i">0</v>
    <v t="i">1</v>
    <v t="i">0</v>
  </a>
  <a r="7">
    <v t="s">Departments</v>
    <v t="s">Featured table - Department data</v>
    <v t="s">Promoted</v>
    <v t="s">Anna Niedźwiecka's personal workspace</v>
    <v t="s">Employees_Dept</v>
    <v>44657.9452662037</v>
    <v t="s">Anna Niedźwiecka</v>
  </a>
  <a r="7">
    <v t="s">tblProduct</v>
    <v t="s">Featured table - Products Office Plus</v>
    <v t="s">Promoted</v>
    <v t="s">Anna Niedźwiecka's personal workspace</v>
    <v t="s">Products_Customers</v>
    <v>44697.928518518522</v>
    <v t="s">Anna Niedźwiecka</v>
  </a>
</arrayData>
</file>

<file path=xl/richData/rdrichvalue.xml><?xml version="1.0" encoding="utf-8"?>
<rvData xmlns="http://schemas.microsoft.com/office/spreadsheetml/2017/richdata" count="378">
  <rv s="0">
    <v>268435968</v>
    <v>June Johnson</v>
    <v>ef386236-d4f9-41e5-8e0d-1d63756fc066%09Employees	ID	1_F_30</v>
    <v>en-US</v>
    <v>WorkData</v>
  </rv>
  <rv s="1">
    <v>0</v>
  </rv>
  <rv s="1">
    <v>1</v>
  </rv>
  <rv s="1">
    <v>2</v>
  </rv>
  <rv s="2">
    <fb>29.590037975801501</fb>
    <v>3</v>
  </rv>
  <rv s="2">
    <fb>24176</fb>
    <v>4</v>
  </rv>
  <rv s="2">
    <fb>0.08</fb>
    <v>5</v>
  </rv>
  <rv s="2">
    <fb>33889</fb>
    <v>6</v>
  </rv>
  <rv s="3">
    <v>0</v>
    <v>2</v>
    <v>0</v>
  </rv>
  <rv s="2">
    <fb>302200</fb>
    <v>4</v>
  </rv>
  <rv s="2">
    <fb>42767</fb>
    <v>6</v>
  </rv>
  <rv s="2">
    <fb>5</fb>
    <v>3</v>
  </rv>
  <rv s="4">
    <v>#VALUE!</v>
    <v>Power BI</v>
    <v>44697.652051504629</v>
    <v>en-US</v>
    <v>ef386236-d4f9-41e5-8e0d-1d63756fc066%09Employees</v>
    <v>ef386236-d4f9-41e5-8e0d-1d63756fc066%09Employees	ID	1_F_30</v>
    <v>268435968</v>
    <v>1</v>
    <v>2</v>
    <v>3</v>
    <v>1</v>
    <v>8</v>
    <v>0</v>
    <v>June Johnson</v>
    <v>1</v>
    <v>WorkData</v>
    <v>2</v>
    <v>536 Pineknoll Court Seattle, WA 98166</v>
    <v>4</v>
    <v>5</v>
    <v>6</v>
    <v>7</v>
    <v>Finance</v>
    <v>JJohnson@office.plus</v>
    <v>June</v>
    <v>F</v>
    <v>1_F_30</v>
    <v>8</v>
    <v>Johnson</v>
    <v>June Johnson</v>
    <v>(206) 789-0648</v>
    <v>Seattle, Washington</v>
    <v>Accountant</v>
    <v>9</v>
    <v>10</v>
    <v>11</v>
  </rv>
  <rv s="5">
    <v>12</v>
    <v>Head</v>
    <v>0</v>
  </rv>
  <rv s="0">
    <v>268435968</v>
    <v>Finance</v>
    <v>ef386236-d4f9-41e5-8e0d-1d63756fc066%09Departments	Department	Finance</v>
    <v>en-US</v>
    <v>WorkData</v>
  </rv>
  <rv s="1">
    <v>3</v>
  </rv>
  <rv s="2">
    <fb>9</fb>
    <v>3</v>
  </rv>
  <rv s="2">
    <fb>2928800</fb>
    <v>4</v>
  </rv>
  <rv s="6">
    <v>#VALUE!</v>
    <v>Power BI</v>
    <v>44697.652051504629</v>
    <v>en-US</v>
    <v>ef386236-d4f9-41e5-8e0d-1d63756fc066%09Departments</v>
    <v>ef386236-d4f9-41e5-8e0d-1d63756fc066%09Departments	Department	Finance</v>
    <v>268435968</v>
    <v>1</v>
    <v>15</v>
    <v>3</v>
    <v>1</v>
    <v>8</v>
    <v>7</v>
    <v>Finance</v>
    <v>8</v>
    <v>WorkData</v>
    <v>2</v>
    <v>Finance</v>
    <v>Kim West</v>
    <v>16</v>
    <v>17</v>
  </rv>
  <rv s="0">
    <v>268435968</v>
    <v>Legal</v>
    <v>ef386236-d4f9-41e5-8e0d-1d63756fc066%09Departments	Department	Legal</v>
    <v>en-US</v>
    <v>WorkData</v>
  </rv>
  <rv s="2">
    <fb>3</fb>
    <v>3</v>
  </rv>
  <rv s="2">
    <fb>1260000</fb>
    <v>4</v>
  </rv>
  <rv s="6">
    <v>#VALUE!</v>
    <v>Power BI</v>
    <v>44697.652051504629</v>
    <v>en-US</v>
    <v>ef386236-d4f9-41e5-8e0d-1d63756fc066%09Departments</v>
    <v>ef386236-d4f9-41e5-8e0d-1d63756fc066%09Departments	Department	Legal</v>
    <v>268435968</v>
    <v>1</v>
    <v>15</v>
    <v>3</v>
    <v>1</v>
    <v>8</v>
    <v>7</v>
    <v>Legal</v>
    <v>8</v>
    <v>WorkData</v>
    <v>2</v>
    <v>Legal</v>
    <v>Jessica Lowe</v>
    <v>20</v>
    <v>21</v>
  </rv>
  <rv s="0">
    <v>268435968</v>
    <v>Human Resources</v>
    <v>ef386236-d4f9-41e5-8e0d-1d63756fc066%09Departments	Department	Human Resources</v>
    <v>en-US</v>
    <v>WorkData</v>
  </rv>
  <rv s="2">
    <fb>7</fb>
    <v>3</v>
  </rv>
  <rv s="2">
    <fb>1600800</fb>
    <v>4</v>
  </rv>
  <rv s="6">
    <v>#VALUE!</v>
    <v>Power BI</v>
    <v>44697.652051504629</v>
    <v>en-US</v>
    <v>ef386236-d4f9-41e5-8e0d-1d63756fc066%09Departments</v>
    <v>ef386236-d4f9-41e5-8e0d-1d63756fc066%09Departments	Department	Human Resources</v>
    <v>268435968</v>
    <v>1</v>
    <v>15</v>
    <v>3</v>
    <v>1</v>
    <v>8</v>
    <v>7</v>
    <v>Human Resources</v>
    <v>8</v>
    <v>WorkData</v>
    <v>2</v>
    <v>Human Resources</v>
    <v>Vanessa Matthews</v>
    <v>24</v>
    <v>25</v>
  </rv>
  <rv s="0">
    <v>268435968</v>
    <v>Sales</v>
    <v>ef386236-d4f9-41e5-8e0d-1d63756fc066%09Departments	Department	Sales</v>
    <v>en-US</v>
    <v>WorkData</v>
  </rv>
  <rv s="2">
    <fb>11</fb>
    <v>3</v>
  </rv>
  <rv s="2">
    <fb>2869000</fb>
    <v>4</v>
  </rv>
  <rv s="6">
    <v>#VALUE!</v>
    <v>Power BI</v>
    <v>44697.652051504629</v>
    <v>en-US</v>
    <v>ef386236-d4f9-41e5-8e0d-1d63756fc066%09Departments</v>
    <v>ef386236-d4f9-41e5-8e0d-1d63756fc066%09Departments	Department	Sales</v>
    <v>268435968</v>
    <v>1</v>
    <v>15</v>
    <v>3</v>
    <v>1</v>
    <v>8</v>
    <v>7</v>
    <v>Sales</v>
    <v>8</v>
    <v>WorkData</v>
    <v>2</v>
    <v>Sales</v>
    <v>TBD</v>
    <v>28</v>
    <v>29</v>
  </rv>
  <rv s="0">
    <v>268435968</v>
    <v>Administration</v>
    <v>ef386236-d4f9-41e5-8e0d-1d63756fc066%09Departments	Department	Administration</v>
    <v>en-US</v>
    <v>WorkData</v>
  </rv>
  <rv s="2">
    <fb>971000</fb>
    <v>4</v>
  </rv>
  <rv s="6">
    <v>#VALUE!</v>
    <v>Power BI</v>
    <v>44697.652051504629</v>
    <v>en-US</v>
    <v>ef386236-d4f9-41e5-8e0d-1d63756fc066%09Departments</v>
    <v>ef386236-d4f9-41e5-8e0d-1d63756fc066%09Departments	Department	Administration</v>
    <v>268435968</v>
    <v>1</v>
    <v>15</v>
    <v>3</v>
    <v>1</v>
    <v>8</v>
    <v>7</v>
    <v>Administration</v>
    <v>8</v>
    <v>WorkData</v>
    <v>2</v>
    <v>Administration</v>
    <v>TBD</v>
    <v>11</v>
    <v>32</v>
  </rv>
  <rv s="0">
    <v>268435968</v>
    <v>Procurement</v>
    <v>ef386236-d4f9-41e5-8e0d-1d63756fc066%09Departments	Department	Procurement</v>
    <v>en-US</v>
    <v>WorkData</v>
  </rv>
  <rv s="2">
    <fb>6</fb>
    <v>3</v>
  </rv>
  <rv s="2">
    <fb>1613000</fb>
    <v>4</v>
  </rv>
  <rv s="6">
    <v>#VALUE!</v>
    <v>Power BI</v>
    <v>44697.652051504629</v>
    <v>en-US</v>
    <v>ef386236-d4f9-41e5-8e0d-1d63756fc066%09Departments</v>
    <v>ef386236-d4f9-41e5-8e0d-1d63756fc066%09Departments	Department	Procurement</v>
    <v>268435968</v>
    <v>1</v>
    <v>15</v>
    <v>3</v>
    <v>1</v>
    <v>8</v>
    <v>7</v>
    <v>Procurement</v>
    <v>8</v>
    <v>WorkData</v>
    <v>2</v>
    <v>Procurement</v>
    <v>Michael Andrews</v>
    <v>35</v>
    <v>36</v>
  </rv>
  <rv s="0">
    <v>268435968</v>
    <v>Information Technology</v>
    <v>ef386236-d4f9-41e5-8e0d-1d63756fc066%09Departments	Department	Information Technology</v>
    <v>en-US</v>
    <v>WorkData</v>
  </rv>
  <rv s="2">
    <fb>1674000</fb>
    <v>4</v>
  </rv>
  <rv s="6">
    <v>#VALUE!</v>
    <v>Power BI</v>
    <v>44697.652051504629</v>
    <v>en-US</v>
    <v>ef386236-d4f9-41e5-8e0d-1d63756fc066%09Departments</v>
    <v>ef386236-d4f9-41e5-8e0d-1d63756fc066%09Departments	Department	Information Technology</v>
    <v>268435968</v>
    <v>1</v>
    <v>15</v>
    <v>3</v>
    <v>1</v>
    <v>8</v>
    <v>7</v>
    <v>Information Technology</v>
    <v>8</v>
    <v>WorkData</v>
    <v>2</v>
    <v>Information Technology</v>
    <v>Robert Musser</v>
    <v>11</v>
    <v>39</v>
  </rv>
  <rv s="0">
    <v>268435968</v>
    <v>Mosaic Kits</v>
    <v>3c208dac-f404-4535-8446-cb21d4f73cec%09tblProduct	ProductCode	AR1012</v>
    <v>en-US</v>
    <v>WorkData</v>
  </rv>
  <rv s="1">
    <v>4</v>
  </rv>
  <rv s="2">
    <fb>59.95</fb>
    <v>11</v>
  </rv>
  <rv s="7">
    <v>#VALUE!</v>
    <v>Power BI</v>
    <v>44698.312922685189</v>
    <v>en-US</v>
    <v>3c208dac-f404-4535-8446-cb21d4f73cec%09tblProduct</v>
    <v>3c208dac-f404-4535-8446-cb21d4f73cec%09tblProduct	ProductCode	AR1012</v>
    <v>268435968</v>
    <v>1</v>
    <v>42</v>
    <v>3</v>
    <v>1</v>
    <v>9</v>
    <v>Mosaic Kits</v>
    <v>10</v>
    <v>WorkData</v>
    <v>2</v>
    <v>Arts &amp; Crafts</v>
    <v>43</v>
    <v>Creative Arts</v>
    <v>Hobbies &amp; Arts</v>
    <v>AR1012</v>
    <v>Mosaic Kits</v>
    <v>Art &amp; Craft Kits</v>
  </rv>
  <rv s="0">
    <v>268435968</v>
    <v>Marketing</v>
    <v>ef386236-d4f9-41e5-8e0d-1d63756fc066%09Departments	Department	Marketing</v>
    <v>en-US</v>
    <v>WorkData</v>
  </rv>
  <rv s="2">
    <fb>4</fb>
    <v>3</v>
  </rv>
  <rv s="2">
    <fb>1136000</fb>
    <v>4</v>
  </rv>
  <rv s="6">
    <v>#VALUE!</v>
    <v>Power BI</v>
    <v>44697.652051504629</v>
    <v>en-US</v>
    <v>ef386236-d4f9-41e5-8e0d-1d63756fc066%09Departments</v>
    <v>ef386236-d4f9-41e5-8e0d-1d63756fc066%09Departments	Department	Marketing</v>
    <v>268435968</v>
    <v>1</v>
    <v>15</v>
    <v>3</v>
    <v>1</v>
    <v>8</v>
    <v>7</v>
    <v>Marketing</v>
    <v>8</v>
    <v>WorkData</v>
    <v>2</v>
    <v>Marketing</v>
    <v>Karl Westerberg</v>
    <v>46</v>
    <v>47</v>
  </rv>
  <rv s="0">
    <v>268435968</v>
    <v>Walter Miller</v>
    <v>ef386236-d4f9-41e5-8e0d-1d63756fc066%09Employees	ID	2_M_30</v>
    <v>en-US</v>
    <v>WorkData</v>
  </rv>
  <rv s="2">
    <fb>30.0609379139804</fb>
    <v>3</v>
  </rv>
  <rv s="2">
    <fb>19200</fb>
    <v>4</v>
  </rv>
  <rv s="2">
    <fb>33717</fb>
    <v>6</v>
  </rv>
  <rv s="3">
    <v>1</v>
    <v>2</v>
    <v>0</v>
  </rv>
  <rv s="2">
    <fb>240000</fb>
    <v>4</v>
  </rv>
  <rv s="2">
    <fb>44293</fb>
    <v>6</v>
  </rv>
  <rv s="2">
    <fb>1</fb>
    <v>3</v>
  </rv>
  <rv s="4">
    <v>#VALUE!</v>
    <v>Power BI</v>
    <v>44697.652051504629</v>
    <v>en-US</v>
    <v>ef386236-d4f9-41e5-8e0d-1d63756fc066%09Employees</v>
    <v>ef386236-d4f9-41e5-8e0d-1d63756fc066%09Employees	ID	2_M_30</v>
    <v>268435968</v>
    <v>1</v>
    <v>2</v>
    <v>3</v>
    <v>1</v>
    <v>8</v>
    <v>0</v>
    <v>Walter Miller</v>
    <v>1</v>
    <v>WorkData</v>
    <v>2</v>
    <v>823 Lakeshore Street Seattle, WA 98103</v>
    <v>50</v>
    <v>51</v>
    <v>6</v>
    <v>52</v>
    <v>Procurement</v>
    <v>WMiller@office.plus</v>
    <v>David</v>
    <v>M</v>
    <v>2_M_30</v>
    <v>53</v>
    <v>Rose</v>
    <v>Walter Miller</v>
    <v>(206) 721-1017</v>
    <v>Vancouver, Washington</v>
    <v>Buyer</v>
    <v>54</v>
    <v>55</v>
    <v>56</v>
  </rv>
  <rv s="0">
    <v>268435968</v>
    <v>Ben Goode</v>
    <v>ef386236-d4f9-41e5-8e0d-1d63756fc066%09Employees	ID	3_M_40</v>
    <v>en-US</v>
    <v>WorkData</v>
  </rv>
  <rv s="2">
    <fb>39.789849749582601</fb>
    <v>3</v>
  </rv>
  <rv s="2">
    <fb>34100</fb>
    <v>4</v>
  </rv>
  <rv s="2">
    <fb>0.1</fb>
    <v>5</v>
  </rv>
  <rv s="2">
    <fb>30164</fb>
    <v>6</v>
  </rv>
  <rv s="3">
    <v>2</v>
    <v>2</v>
    <v>0</v>
  </rv>
  <rv s="2">
    <fb>341000</fb>
    <v>4</v>
  </rv>
  <rv s="2">
    <fb>41064</fb>
    <v>6</v>
  </rv>
  <rv s="2">
    <fb>10</fb>
    <v>3</v>
  </rv>
  <rv s="4">
    <v>#VALUE!</v>
    <v>Power BI</v>
    <v>44697.652051620367</v>
    <v>en-US</v>
    <v>ef386236-d4f9-41e5-8e0d-1d63756fc066%09Employees</v>
    <v>ef386236-d4f9-41e5-8e0d-1d63756fc066%09Employees	ID	3_M_40</v>
    <v>268435968</v>
    <v>1</v>
    <v>2</v>
    <v>3</v>
    <v>1</v>
    <v>8</v>
    <v>0</v>
    <v>Ben Goode</v>
    <v>1</v>
    <v>WorkData</v>
    <v>2</v>
    <v>8615 Newport Street Seattle, WA 98133</v>
    <v>59</v>
    <v>60</v>
    <v>61</v>
    <v>62</v>
    <v>Finance</v>
    <v>BGoode@office.plus</v>
    <v>Ben</v>
    <v>M</v>
    <v>3_M_40</v>
    <v>63</v>
    <v>Goode</v>
    <v>Ben Goode</v>
    <v>(206) 367-8111</v>
    <v>Oakland, California</v>
    <v>Senior Accountant</v>
    <v>64</v>
    <v>65</v>
    <v>66</v>
  </rv>
  <rv s="0">
    <v>268435968</v>
    <v>Elijah Kelly</v>
    <v>ef386236-d4f9-41e5-8e0d-1d63756fc066%09Employees	ID	4_M_27</v>
    <v>en-US</v>
    <v>WorkData</v>
  </rv>
  <rv s="2">
    <fb>26.798083504449</fb>
    <v>3</v>
  </rv>
  <rv s="2">
    <fb>35880</fb>
    <v>4</v>
  </rv>
  <rv s="2">
    <fb>0.12</fb>
    <v>5</v>
  </rv>
  <rv s="2">
    <fb>34909</fb>
    <v>6</v>
  </rv>
  <rv s="3">
    <v>3</v>
    <v>2</v>
    <v>0</v>
  </rv>
  <rv s="2">
    <fb>299000</fb>
    <v>4</v>
  </rv>
  <rv s="2">
    <fb>43472</fb>
    <v>6</v>
  </rv>
  <rv s="4">
    <v>#VALUE!</v>
    <v>Power BI</v>
    <v>44697.652051504629</v>
    <v>en-US</v>
    <v>ef386236-d4f9-41e5-8e0d-1d63756fc066%09Employees</v>
    <v>ef386236-d4f9-41e5-8e0d-1d63756fc066%09Employees	ID	4_M_27</v>
    <v>268435968</v>
    <v>1</v>
    <v>2</v>
    <v>3</v>
    <v>1</v>
    <v>8</v>
    <v>0</v>
    <v>Elijah Kelly</v>
    <v>1</v>
    <v>WorkData</v>
    <v>2</v>
    <v>8012 Windfall St. Seattle, WA 98132</v>
    <v>69</v>
    <v>70</v>
    <v>71</v>
    <v>72</v>
    <v>Information Technology</v>
    <v>EKelly@office.plus</v>
    <v>Elijah</v>
    <v>M</v>
    <v>4_M_27</v>
    <v>73</v>
    <v>Kelly</v>
    <v>Elijah Kelly</v>
    <v>(206) 324-0425</v>
    <v>Seattle, Washington</v>
    <v>Business Analyst</v>
    <v>74</v>
    <v>75</v>
    <v>20</v>
  </rv>
  <rv s="0">
    <v>268435968</v>
    <v>Lynn Brock</v>
    <v>ef386236-d4f9-41e5-8e0d-1d63756fc066%09Employees	ID	5_F_30</v>
    <v>en-US</v>
    <v>WorkData</v>
  </rv>
  <rv s="2">
    <fb>29.398392652123999</fb>
    <v>3</v>
  </rv>
  <rv s="2">
    <fb>27800</fb>
    <v>4</v>
  </rv>
  <rv s="2">
    <fb>33959</fb>
    <v>6</v>
  </rv>
  <rv s="3">
    <v>4</v>
    <v>2</v>
    <v>0</v>
  </rv>
  <rv s="2">
    <fb>278000</fb>
    <v>4</v>
  </rv>
  <rv s="2">
    <fb>43955</fb>
    <v>6</v>
  </rv>
  <rv s="2">
    <fb>2</fb>
    <v>3</v>
  </rv>
  <rv s="4">
    <v>#VALUE!</v>
    <v>Power BI</v>
    <v>44697.652051620367</v>
    <v>en-US</v>
    <v>ef386236-d4f9-41e5-8e0d-1d63756fc066%09Employees</v>
    <v>ef386236-d4f9-41e5-8e0d-1d63756fc066%09Employees	ID	5_F_30</v>
    <v>268435968</v>
    <v>1</v>
    <v>2</v>
    <v>3</v>
    <v>1</v>
    <v>8</v>
    <v>0</v>
    <v>Lynn Brock</v>
    <v>1</v>
    <v>WorkData</v>
    <v>2</v>
    <v>8451 Lilac St. Seattle, WA 98146</v>
    <v>78</v>
    <v>79</v>
    <v>61</v>
    <v>80</v>
    <v>Sales</v>
    <v>LBrock@office.plus</v>
    <v>Lynn</v>
    <v>F</v>
    <v>5_F_30</v>
    <v>81</v>
    <v>Brock</v>
    <v>Lynn Brock</v>
    <v>(206) 721-8526</v>
    <v>San Diego, California</v>
    <v>Sales Representative</v>
    <v>82</v>
    <v>83</v>
    <v>84</v>
  </rv>
  <rv s="0">
    <v>268435968</v>
    <v>Jeremy Turner</v>
    <v>ef386236-d4f9-41e5-8e0d-1d63756fc066%09Employees	ID	6_M_24</v>
    <v>en-US</v>
    <v>WorkData</v>
  </rv>
  <rv s="2">
    <fb>23.913043478260899</fb>
    <v>3</v>
  </rv>
  <rv s="2">
    <fb>12000</fb>
    <v>4</v>
  </rv>
  <rv s="2">
    <fb>0.06</fb>
    <v>5</v>
  </rv>
  <rv s="2">
    <fb>35963</fb>
    <v>6</v>
  </rv>
  <rv s="3">
    <v>5</v>
    <v>2</v>
    <v>0</v>
  </rv>
  <rv s="2">
    <fb>200000</fb>
    <v>4</v>
  </rv>
  <rv s="2">
    <fb>44473</fb>
    <v>6</v>
  </rv>
  <rv s="4">
    <v>#VALUE!</v>
    <v>Power BI</v>
    <v>44697.652051620367</v>
    <v>en-US</v>
    <v>ef386236-d4f9-41e5-8e0d-1d63756fc066%09Employees</v>
    <v>ef386236-d4f9-41e5-8e0d-1d63756fc066%09Employees	ID	6_M_24</v>
    <v>268435968</v>
    <v>1</v>
    <v>2</v>
    <v>3</v>
    <v>1</v>
    <v>8</v>
    <v>0</v>
    <v>Jeremy Turner</v>
    <v>1</v>
    <v>WorkData</v>
    <v>2</v>
    <v>841 East Cedar Ave. Seattle, WA 98160</v>
    <v>87</v>
    <v>88</v>
    <v>89</v>
    <v>90</v>
    <v>Human Resources</v>
    <v>JTurner@office.plus</v>
    <v>Jeremy</v>
    <v>M</v>
    <v>6_M_24</v>
    <v>91</v>
    <v>Turner</v>
    <v>Jeremy Turner</v>
    <v>(206) 721-8534</v>
    <v>North Hempstead, New York</v>
    <v>HR Assistant</v>
    <v>92</v>
    <v>93</v>
    <v>56</v>
  </rv>
  <rv s="0">
    <v>268435968</v>
    <v>Jessica Crawford</v>
    <v>ef386236-d4f9-41e5-8e0d-1d63756fc066%09Employees	ID	7_F_38</v>
    <v>en-US</v>
    <v>WorkData</v>
  </rv>
  <rv s="2">
    <fb>37.376482976482997</fb>
    <v>3</v>
  </rv>
  <rv s="2">
    <fb>22400</fb>
    <v>4</v>
  </rv>
  <rv s="2">
    <fb>31045</fb>
    <v>6</v>
  </rv>
  <rv s="3">
    <v>6</v>
    <v>2</v>
    <v>0</v>
  </rv>
  <rv s="2">
    <fb>280000</fb>
    <v>4</v>
  </rv>
  <rv s="2">
    <fb>43865</fb>
    <v>6</v>
  </rv>
  <rv s="4">
    <v>#VALUE!</v>
    <v>Power BI</v>
    <v>44697.652051620367</v>
    <v>en-US</v>
    <v>ef386236-d4f9-41e5-8e0d-1d63756fc066%09Employees</v>
    <v>ef386236-d4f9-41e5-8e0d-1d63756fc066%09Employees	ID	7_F_38</v>
    <v>268435968</v>
    <v>1</v>
    <v>2</v>
    <v>3</v>
    <v>1</v>
    <v>8</v>
    <v>0</v>
    <v>Jessica Crawford</v>
    <v>1</v>
    <v>WorkData</v>
    <v>2</v>
    <v>15 Orange Street Seattle, WA 98181</v>
    <v>96</v>
    <v>97</v>
    <v>6</v>
    <v>98</v>
    <v>Marketing</v>
    <v>JCrawford@office.plus</v>
    <v>Jessica</v>
    <v>M</v>
    <v>7_F_38</v>
    <v>99</v>
    <v>Crawford</v>
    <v>Jessica Crawford</v>
    <v>(206) 721-1025</v>
    <v>Seattle, Washington</v>
    <v>Marketing Specialist</v>
    <v>100</v>
    <v>101</v>
    <v>84</v>
  </rv>
  <rv s="0">
    <v>268435968</v>
    <v>Alex Michaels</v>
    <v>ef386236-d4f9-41e5-8e0d-1d63756fc066%09Employees	ID	8_M_29</v>
    <v>en-US</v>
    <v>WorkData</v>
  </rv>
  <rv s="2">
    <fb>28.433877886282701</fb>
    <v>3</v>
  </rv>
  <rv s="2">
    <fb>36120</fb>
    <v>4</v>
  </rv>
  <rv s="2">
    <fb>34312</fb>
    <v>6</v>
  </rv>
  <rv s="3">
    <v>7</v>
    <v>2</v>
    <v>0</v>
  </rv>
  <rv s="2">
    <fb>301000</fb>
    <v>4</v>
  </rv>
  <rv s="2">
    <fb>44236</fb>
    <v>6</v>
  </rv>
  <rv s="4">
    <v>#VALUE!</v>
    <v>Power BI</v>
    <v>44697.652051620367</v>
    <v>en-US</v>
    <v>ef386236-d4f9-41e5-8e0d-1d63756fc066%09Employees</v>
    <v>ef386236-d4f9-41e5-8e0d-1d63756fc066%09Employees	ID	8_M_29</v>
    <v>268435968</v>
    <v>1</v>
    <v>2</v>
    <v>3</v>
    <v>1</v>
    <v>8</v>
    <v>0</v>
    <v>Alex Michaels</v>
    <v>1</v>
    <v>WorkData</v>
    <v>2</v>
    <v>207 Birchpond St. Seattle, WA 98133</v>
    <v>104</v>
    <v>105</v>
    <v>71</v>
    <v>106</v>
    <v>Information Technology</v>
    <v>AMichaels@office.plus</v>
    <v>Alex</v>
    <v>M</v>
    <v>8_M_29</v>
    <v>107</v>
    <v>Michaels</v>
    <v>Alex Michaels</v>
    <v>(206) 937-0167</v>
    <v>Fort Wayne, Indiana</v>
    <v>IT Specialist</v>
    <v>108</v>
    <v>109</v>
    <v>56</v>
  </rv>
  <rv s="0">
    <v>268435968</v>
    <v>Jessica Chavez</v>
    <v>ef386236-d4f9-41e5-8e0d-1d63756fc066%09Employees	ID	9_F_24</v>
    <v>en-US</v>
    <v>WorkData</v>
  </rv>
  <rv s="2">
    <fb>23.746030007666199</fb>
    <v>3</v>
  </rv>
  <rv s="2">
    <fb>36024</fb>
    <v>6</v>
  </rv>
  <rv s="3">
    <v>8</v>
    <v>2</v>
    <v>0</v>
  </rv>
  <rv s="2">
    <fb>44613</fb>
    <v>6</v>
  </rv>
  <rv s="2">
    <fb>0</fb>
    <v>3</v>
  </rv>
  <rv s="4">
    <v>#VALUE!</v>
    <v>Power BI</v>
    <v>44697.652051504629</v>
    <v>en-US</v>
    <v>ef386236-d4f9-41e5-8e0d-1d63756fc066%09Employees</v>
    <v>ef386236-d4f9-41e5-8e0d-1d63756fc066%09Employees	ID	9_F_24</v>
    <v>268435968</v>
    <v>1</v>
    <v>2</v>
    <v>3</v>
    <v>1</v>
    <v>8</v>
    <v>0</v>
    <v>Jessica Chavez</v>
    <v>1</v>
    <v>WorkData</v>
    <v>2</v>
    <v>8117 Ohio Street Seattle, WA 98198</v>
    <v>112</v>
    <v>88</v>
    <v>89</v>
    <v>113</v>
    <v>Procurement</v>
    <v>JSierra@office.plus</v>
    <v>Jessica</v>
    <v>F</v>
    <v>9_F_24</v>
    <v>114</v>
    <v>Chavez</v>
    <v>Jessica Chavez</v>
    <v>(206) 937-1082</v>
    <v>Phoenix, Arizona</v>
    <v>Procurement Assistant</v>
    <v>92</v>
    <v>115</v>
    <v>116</v>
  </rv>
  <rv s="0">
    <v>268435968</v>
    <v>Alissa Mitchell</v>
    <v>ef386236-d4f9-41e5-8e0d-1d63756fc066%09Employees	ID	10_F_28</v>
    <v>en-US</v>
    <v>WorkData</v>
  </rv>
  <rv s="2">
    <fb>27.940426737160099</fb>
    <v>3</v>
  </rv>
  <rv s="2">
    <fb>24336</fb>
    <v>4</v>
  </rv>
  <rv s="2">
    <fb>34492</fb>
    <v>6</v>
  </rv>
  <rv s="3">
    <v>9</v>
    <v>2</v>
    <v>0</v>
  </rv>
  <rv s="2">
    <fb>304200</fb>
    <v>4</v>
  </rv>
  <rv s="2">
    <fb>42800</fb>
    <v>6</v>
  </rv>
  <rv s="4">
    <v>#VALUE!</v>
    <v>Power BI</v>
    <v>44697.652051504629</v>
    <v>en-US</v>
    <v>ef386236-d4f9-41e5-8e0d-1d63756fc066%09Employees</v>
    <v>ef386236-d4f9-41e5-8e0d-1d63756fc066%09Employees	ID	10_F_28</v>
    <v>268435968</v>
    <v>1</v>
    <v>2</v>
    <v>3</v>
    <v>1</v>
    <v>8</v>
    <v>0</v>
    <v>Alissa Mitchell</v>
    <v>1</v>
    <v>WorkData</v>
    <v>2</v>
    <v>9337 Sheffield Dr. Seattle, WA 98165</v>
    <v>119</v>
    <v>120</v>
    <v>6</v>
    <v>121</v>
    <v>Finance</v>
    <v>AMitchell@office.plus</v>
    <v>Alissa</v>
    <v>F</v>
    <v>10_F_28</v>
    <v>122</v>
    <v>Mitchell</v>
    <v>Alissa Mitchell</v>
    <v>(206) 721-1035</v>
    <v>Denver, Colorado</v>
    <v>Accountant</v>
    <v>123</v>
    <v>124</v>
    <v>11</v>
  </rv>
  <rv s="0">
    <v>268435968</v>
    <v>Kim West</v>
    <v>ef386236-d4f9-41e5-8e0d-1d63756fc066%09Employees	ID	11_F_29</v>
    <v>en-US</v>
    <v>WorkData</v>
  </rv>
  <rv s="2">
    <fb>28.718627361504101</fb>
    <v>3</v>
  </rv>
  <rv s="2">
    <fb>60150</fb>
    <v>4</v>
  </rv>
  <rv s="2">
    <fb>0.15</fb>
    <v>5</v>
  </rv>
  <rv s="2">
    <fb>34208</fb>
    <v>6</v>
  </rv>
  <rv s="3">
    <v>10</v>
    <v>2</v>
    <v>0</v>
  </rv>
  <rv s="2">
    <fb>401000</fb>
    <v>4</v>
  </rv>
  <rv s="2">
    <fb>43467</fb>
    <v>6</v>
  </rv>
  <rv s="4">
    <v>#VALUE!</v>
    <v>Power BI</v>
    <v>44697.652051504629</v>
    <v>en-US</v>
    <v>ef386236-d4f9-41e5-8e0d-1d63756fc066%09Employees</v>
    <v>ef386236-d4f9-41e5-8e0d-1d63756fc066%09Employees	ID	11_F_29</v>
    <v>268435968</v>
    <v>1</v>
    <v>2</v>
    <v>3</v>
    <v>1</v>
    <v>8</v>
    <v>0</v>
    <v>Kim West</v>
    <v>1</v>
    <v>WorkData</v>
    <v>2</v>
    <v>704 Wilson St. Seattle, WA 98131</v>
    <v>127</v>
    <v>128</v>
    <v>129</v>
    <v>130</v>
    <v>Finance</v>
    <v>KWest@office.plus</v>
    <v>Kim</v>
    <v>F</v>
    <v>11_F_29</v>
    <v>131</v>
    <v>West</v>
    <v>Kim West</v>
    <v>(206) 721-8518</v>
    <v>Austin, Texas</v>
    <v>Head of Finance</v>
    <v>132</v>
    <v>133</v>
    <v>20</v>
  </rv>
  <rv s="0">
    <v>268435968</v>
    <v>Jasmine Robinson</v>
    <v>ef386236-d4f9-41e5-8e0d-1d63756fc066%09Employees	ID	12_F_29</v>
    <v>en-US</v>
    <v>WorkData</v>
  </rv>
  <rv s="2">
    <fb>28.631012138359001</fb>
    <v>3</v>
  </rv>
  <rv s="2">
    <fb>20000</fb>
    <v>4</v>
  </rv>
  <rv s="2">
    <fb>34240</fb>
    <v>6</v>
  </rv>
  <rv s="3">
    <v>11</v>
    <v>2</v>
    <v>0</v>
  </rv>
  <rv s="2">
    <fb>250000</fb>
    <v>4</v>
  </rv>
  <rv s="2">
    <fb>43866</fb>
    <v>6</v>
  </rv>
  <rv s="4">
    <v>#VALUE!</v>
    <v>Power BI</v>
    <v>44697.652051504629</v>
    <v>en-US</v>
    <v>ef386236-d4f9-41e5-8e0d-1d63756fc066%09Employees</v>
    <v>ef386236-d4f9-41e5-8e0d-1d63756fc066%09Employees	ID	12_F_29</v>
    <v>268435968</v>
    <v>1</v>
    <v>2</v>
    <v>3</v>
    <v>1</v>
    <v>8</v>
    <v>0</v>
    <v>Jasmine Robinson</v>
    <v>1</v>
    <v>WorkData</v>
    <v>2</v>
    <v>9643 Parkview Ave. Seattle, WA 98131</v>
    <v>136</v>
    <v>137</v>
    <v>6</v>
    <v>138</v>
    <v>Marketing</v>
    <v>JRobinson@office.plus</v>
    <v>Jasmine</v>
    <v>F</v>
    <v>12_F_29</v>
    <v>139</v>
    <v>Robinson</v>
    <v>Jasmine Robinson</v>
    <v>(206) 937-0147</v>
    <v>Tulsa, Oklahoma</v>
    <v>Marketing Assistant</v>
    <v>140</v>
    <v>141</v>
    <v>84</v>
  </rv>
  <rv s="0">
    <v>268435968</v>
    <v>Bryan Bradford</v>
    <v>ef386236-d4f9-41e5-8e0d-1d63756fc066%09Employees	ID	13_M_47</v>
    <v>en-US</v>
    <v>WorkData</v>
  </rv>
  <rv s="2">
    <fb>46.576317590691303</fb>
    <v>3</v>
  </rv>
  <rv s="2">
    <fb>48000</fb>
    <v>4</v>
  </rv>
  <rv s="2">
    <fb>27685</fb>
    <v>6</v>
  </rv>
  <rv s="3">
    <v>12</v>
    <v>2</v>
    <v>0</v>
  </rv>
  <rv s="2">
    <fb>400000</fb>
    <v>4</v>
  </rv>
  <rv s="2">
    <fb>42009</fb>
    <v>6</v>
  </rv>
  <rv s="4">
    <v>#VALUE!</v>
    <v>Power BI</v>
    <v>44697.652051504629</v>
    <v>en-US</v>
    <v>ef386236-d4f9-41e5-8e0d-1d63756fc066%09Employees</v>
    <v>ef386236-d4f9-41e5-8e0d-1d63756fc066%09Employees	ID	13_M_47</v>
    <v>268435968</v>
    <v>1</v>
    <v>2</v>
    <v>3</v>
    <v>1</v>
    <v>8</v>
    <v>0</v>
    <v>Bryan Bradford</v>
    <v>1</v>
    <v>WorkData</v>
    <v>2</v>
    <v>17C Arcadia Lane Seattle, WA 98161</v>
    <v>144</v>
    <v>145</v>
    <v>71</v>
    <v>146</v>
    <v>Legal</v>
    <v>BBradford@office.plus</v>
    <v>Bryan</v>
    <v>M</v>
    <v>13_M_47</v>
    <v>147</v>
    <v>Bradford</v>
    <v>Bryan Bradford</v>
    <v>(206) 937-0181</v>
    <v>Seattle, Washington</v>
    <v>Legal Counsel</v>
    <v>148</v>
    <v>149</v>
    <v>24</v>
  </rv>
  <rv s="0">
    <v>268435968</v>
    <v>Kerri Anderson</v>
    <v>ef386236-d4f9-41e5-8e0d-1d63756fc066%09Employees	ID	14_F_26</v>
    <v>en-US</v>
    <v>WorkData</v>
  </rv>
  <rv s="2">
    <fb>25.6940782802677</fb>
    <v>3</v>
  </rv>
  <rv s="2">
    <fb>33800</fb>
    <v>4</v>
  </rv>
  <rv s="2">
    <fb>35312</fb>
    <v>6</v>
  </rv>
  <rv s="3">
    <v>13</v>
    <v>2</v>
    <v>0</v>
  </rv>
  <rv s="2">
    <fb>338000</fb>
    <v>4</v>
  </rv>
  <rv s="2">
    <fb>43151</fb>
    <v>6</v>
  </rv>
  <rv s="4">
    <v>#VALUE!</v>
    <v>Power BI</v>
    <v>44697.652051504629</v>
    <v>en-US</v>
    <v>ef386236-d4f9-41e5-8e0d-1d63756fc066%09Employees</v>
    <v>ef386236-d4f9-41e5-8e0d-1d63756fc066%09Employees	ID	14_F_26</v>
    <v>268435968</v>
    <v>1</v>
    <v>2</v>
    <v>3</v>
    <v>1</v>
    <v>8</v>
    <v>0</v>
    <v>Kerri Anderson</v>
    <v>1</v>
    <v>WorkData</v>
    <v>2</v>
    <v>41 Lakeview Drive Seattle, WA 98188</v>
    <v>152</v>
    <v>153</v>
    <v>61</v>
    <v>154</v>
    <v>Finance</v>
    <v>KAnderson@office.plus</v>
    <v>Kerri</v>
    <v>F</v>
    <v>14_F_26</v>
    <v>155</v>
    <v>Anderson</v>
    <v>Kerri Anderson</v>
    <v>(360) 956-3137</v>
    <v>Tacoma, Washington</v>
    <v>Financial Analyst</v>
    <v>156</v>
    <v>157</v>
    <v>46</v>
  </rv>
  <rv s="0">
    <v>268435968</v>
    <v>Dustin Winters</v>
    <v>ef386236-d4f9-41e5-8e0d-1d63756fc066%09Employees	ID	15_M_43</v>
    <v>en-US</v>
    <v>WorkData</v>
  </rv>
  <rv s="2">
    <fb>43.112936344969199</fb>
    <v>3</v>
  </rv>
  <rv s="2">
    <fb>28000</fb>
    <v>4</v>
  </rv>
  <rv s="2">
    <fb>28950</fb>
    <v>6</v>
  </rv>
  <rv s="3">
    <v>14</v>
    <v>2</v>
    <v>0</v>
  </rv>
  <rv s="2">
    <fb>43374</fb>
    <v>6</v>
  </rv>
  <rv s="4">
    <v>#VALUE!</v>
    <v>Power BI</v>
    <v>44697.652051504629</v>
    <v>en-US</v>
    <v>ef386236-d4f9-41e5-8e0d-1d63756fc066%09Employees</v>
    <v>ef386236-d4f9-41e5-8e0d-1d63756fc066%09Employees	ID	15_M_43</v>
    <v>268435968</v>
    <v>1</v>
    <v>2</v>
    <v>3</v>
    <v>1</v>
    <v>8</v>
    <v>0</v>
    <v>Dustin Winters</v>
    <v>1</v>
    <v>WorkData</v>
    <v>2</v>
    <v>508 Star Dr. Seattle, WA 98195</v>
    <v>160</v>
    <v>161</v>
    <v>61</v>
    <v>162</v>
    <v>Procurement</v>
    <v>DWinters@office.plus</v>
    <v>Dustin</v>
    <v>M</v>
    <v>15_M_43</v>
    <v>163</v>
    <v>Winters</v>
    <v>Dustin Winters</v>
    <v>(360) 956-3148</v>
    <v>Yakima, Washington</v>
    <v>Buyer</v>
    <v>100</v>
    <v>164</v>
    <v>46</v>
  </rv>
  <rv s="0">
    <v>268435968</v>
    <v>Willow Bridges</v>
    <v>ef386236-d4f9-41e5-8e0d-1d63756fc066%09Employees	ID	16_F_24</v>
    <v>en-US</v>
    <v>WorkData</v>
  </rv>
  <rv s="2">
    <fb>24.121125835067399</fb>
    <v>3</v>
  </rv>
  <rv s="2">
    <fb>16000</fb>
    <v>4</v>
  </rv>
  <rv s="2">
    <fb>35887</fb>
    <v>6</v>
  </rv>
  <rv s="3">
    <v>15</v>
    <v>2</v>
    <v>0</v>
  </rv>
  <rv s="2">
    <fb>44594</fb>
    <v>6</v>
  </rv>
  <rv s="4">
    <v>#VALUE!</v>
    <v>Power BI</v>
    <v>44697.652051504629</v>
    <v>en-US</v>
    <v>ef386236-d4f9-41e5-8e0d-1d63756fc066%09Employees</v>
    <v>ef386236-d4f9-41e5-8e0d-1d63756fc066%09Employees	ID	16_F_24</v>
    <v>268435968</v>
    <v>1</v>
    <v>2</v>
    <v>3</v>
    <v>1</v>
    <v>8</v>
    <v>0</v>
    <v>Willow Bridges</v>
    <v>1</v>
    <v>WorkData</v>
    <v>2</v>
    <v>7347 South Pulaski Avenue Seattle, WA 98117</v>
    <v>167</v>
    <v>168</v>
    <v>6</v>
    <v>169</v>
    <v>Human Resources</v>
    <v>WBridges@office.plus</v>
    <v>Willow</v>
    <v>F</v>
    <v>16_F_24</v>
    <v>170</v>
    <v>Bridges</v>
    <v>Willow Bridges</v>
    <v>(206) 325-5483</v>
    <v>Lakewood, Washington</v>
    <v>HR Assistant</v>
    <v>92</v>
    <v>171</v>
    <v>116</v>
  </rv>
  <rv s="0">
    <v>268435968</v>
    <v>Giovanni Waters</v>
    <v>ef386236-d4f9-41e5-8e0d-1d63756fc066%09Employees	ID	18_M_30</v>
    <v>en-US</v>
    <v>WorkData</v>
  </rv>
  <rv s="2">
    <fb>30.323765786452402</fb>
    <v>3</v>
  </rv>
  <rv s="2">
    <fb>22500</fb>
    <v>4</v>
  </rv>
  <rv s="2">
    <fb>0.09</fb>
    <v>5</v>
  </rv>
  <rv s="2">
    <fb>33621</fb>
    <v>6</v>
  </rv>
  <rv s="3">
    <v>16</v>
    <v>2</v>
    <v>0</v>
  </rv>
  <rv s="2">
    <fb>43010</fb>
    <v>6</v>
  </rv>
  <rv s="4">
    <v>#VALUE!</v>
    <v>Power BI</v>
    <v>44697.652051504629</v>
    <v>en-US</v>
    <v>ef386236-d4f9-41e5-8e0d-1d63756fc066%09Employees</v>
    <v>ef386236-d4f9-41e5-8e0d-1d63756fc066%09Employees	ID	18_M_30</v>
    <v>268435968</v>
    <v>1</v>
    <v>2</v>
    <v>3</v>
    <v>1</v>
    <v>8</v>
    <v>0</v>
    <v>Giovanni Waters</v>
    <v>1</v>
    <v>WorkData</v>
    <v>2</v>
    <v>8021 Longbranch St. Seattle, WA 98155</v>
    <v>174</v>
    <v>175</v>
    <v>176</v>
    <v>177</v>
    <v>Procurement</v>
    <v>GWaters@office.plus</v>
    <v>Giovanni</v>
    <v>M</v>
    <v>18_M_30</v>
    <v>178</v>
    <v>Waters</v>
    <v>Giovanni Waters</v>
    <v>(206) 721-8550</v>
    <v>Orchard, Washington</v>
    <v>Buyer</v>
    <v>140</v>
    <v>179</v>
    <v>11</v>
  </rv>
  <rv s="0">
    <v>268435968</v>
    <v>Bob Caldwell</v>
    <v>ef386236-d4f9-41e5-8e0d-1d63756fc066%09Employees	ID	19_M_45</v>
    <v>en-US</v>
    <v>WorkData</v>
  </rv>
  <rv s="2">
    <fb>44.562585560383297</fb>
    <v>3</v>
  </rv>
  <rv s="2">
    <fb>27500</fb>
    <v>4</v>
  </rv>
  <rv s="2">
    <fb>28421</fb>
    <v>6</v>
  </rv>
  <rv s="3">
    <v>17</v>
    <v>2</v>
    <v>0</v>
  </rv>
  <rv s="2">
    <fb>275000</fb>
    <v>4</v>
  </rv>
  <rv s="2">
    <fb>42402</fb>
    <v>6</v>
  </rv>
  <rv s="4">
    <v>#VALUE!</v>
    <v>Power BI</v>
    <v>44697.652051504629</v>
    <v>en-US</v>
    <v>ef386236-d4f9-41e5-8e0d-1d63756fc066%09Employees</v>
    <v>ef386236-d4f9-41e5-8e0d-1d63756fc066%09Employees	ID	19_M_45</v>
    <v>268435968</v>
    <v>1</v>
    <v>2</v>
    <v>3</v>
    <v>1</v>
    <v>8</v>
    <v>0</v>
    <v>Bob Caldwell</v>
    <v>1</v>
    <v>WorkData</v>
    <v>2</v>
    <v>9535 Grime Ave. Seattle, WA 98155</v>
    <v>182</v>
    <v>183</v>
    <v>61</v>
    <v>184</v>
    <v>Procurement</v>
    <v>BCaldwell@office.plus</v>
    <v>Bob</v>
    <v>M</v>
    <v>19_M_45</v>
    <v>185</v>
    <v>Caldwell</v>
    <v>Bob Caldwell</v>
    <v>(206) 789-0673</v>
    <v>Spokane, Washington</v>
    <v>Buyer</v>
    <v>186</v>
    <v>187</v>
    <v>35</v>
  </rv>
  <rv s="0">
    <v>268435968</v>
    <v>Charlie Miller</v>
    <v>ef386236-d4f9-41e5-8e0d-1d63756fc066%09Employees	ID	21_M_30</v>
    <v>en-US</v>
    <v>WorkData</v>
  </rv>
  <rv s="2">
    <fb>29.806323412523199</fb>
    <v>3</v>
  </rv>
  <rv s="2">
    <fb>14700</fb>
    <v>4</v>
  </rv>
  <rv s="2">
    <fb>33810</fb>
    <v>6</v>
  </rv>
  <rv s="3">
    <v>18</v>
    <v>2</v>
    <v>0</v>
  </rv>
  <rv s="2">
    <fb>245000</fb>
    <v>4</v>
  </rv>
  <rv s="4">
    <v>#VALUE!</v>
    <v>Power BI</v>
    <v>44697.652051504629</v>
    <v>en-US</v>
    <v>ef386236-d4f9-41e5-8e0d-1d63756fc066%09Employees</v>
    <v>ef386236-d4f9-41e5-8e0d-1d63756fc066%09Employees	ID	21_M_30</v>
    <v>268435968</v>
    <v>1</v>
    <v>2</v>
    <v>3</v>
    <v>1</v>
    <v>8</v>
    <v>0</v>
    <v>Charlie Miller</v>
    <v>1</v>
    <v>WorkData</v>
    <v>2</v>
    <v>763 Proctor St. Seattle, WA 98199</v>
    <v>190</v>
    <v>191</v>
    <v>89</v>
    <v>192</v>
    <v>Administration</v>
    <v>CMiller@office.plus</v>
    <v>Charlie</v>
    <v>M</v>
    <v>21_M_30</v>
    <v>193</v>
    <v>Miller</v>
    <v>Charlie Miller</v>
    <v>(206) 937-1097</v>
    <v>Pullman, Washington</v>
    <v>Health &amp; Safety Officer</v>
    <v>194</v>
    <v>141</v>
    <v>84</v>
  </rv>
  <rv s="0">
    <v>268435968</v>
    <v>Vanessa Matthews</v>
    <v>ef386236-d4f9-41e5-8e0d-1d63756fc066%09Employees	ID	22_F_36</v>
    <v>en-US</v>
    <v>WorkData</v>
  </rv>
  <rv s="2">
    <fb>35.825440284149799</fb>
    <v>3</v>
  </rv>
  <rv s="2">
    <fb>34896</fb>
    <v>4</v>
  </rv>
  <rv s="2">
    <fb>31612</fb>
    <v>6</v>
  </rv>
  <rv s="3">
    <v>19</v>
    <v>2</v>
    <v>0</v>
  </rv>
  <rv s="2">
    <fb>290800</fb>
    <v>4</v>
  </rv>
  <rv s="2">
    <fb>42828</fb>
    <v>6</v>
  </rv>
  <rv s="4">
    <v>#VALUE!</v>
    <v>Power BI</v>
    <v>44697.652051620367</v>
    <v>en-US</v>
    <v>ef386236-d4f9-41e5-8e0d-1d63756fc066%09Employees</v>
    <v>ef386236-d4f9-41e5-8e0d-1d63756fc066%09Employees	ID	22_F_36</v>
    <v>268435968</v>
    <v>1</v>
    <v>2</v>
    <v>3</v>
    <v>1</v>
    <v>8</v>
    <v>0</v>
    <v>Vanessa Matthews</v>
    <v>1</v>
    <v>WorkData</v>
    <v>2</v>
    <v>47 John Ave. Seattle, WA 98102</v>
    <v>197</v>
    <v>198</v>
    <v>71</v>
    <v>199</v>
    <v>Human Resources</v>
    <v>VMatthews@office.plus</v>
    <v>Vanessa</v>
    <v>F</v>
    <v>22_F_36</v>
    <v>200</v>
    <v>Matthews</v>
    <v>Vanessa Matthews</v>
    <v>(206) 283-7351</v>
    <v>Oakland, California</v>
    <v>Head of HR</v>
    <v>201</v>
    <v>202</v>
    <v>11</v>
  </rv>
  <rv s="0">
    <v>268435968</v>
    <v>Max Heller</v>
    <v>ef386236-d4f9-41e5-8e0d-1d63756fc066%09Employees	ID	23_M_37</v>
    <v>en-US</v>
    <v>WorkData</v>
  </rv>
  <rv s="2">
    <fb>37.367533683982998</fb>
    <v>3</v>
  </rv>
  <rv s="2">
    <fb>28800</fb>
    <v>4</v>
  </rv>
  <rv s="2">
    <fb>31049</fb>
    <v>6</v>
  </rv>
  <rv s="3">
    <v>20</v>
    <v>2</v>
    <v>0</v>
  </rv>
  <rv s="2">
    <fb>288000</fb>
    <v>4</v>
  </rv>
  <rv s="2">
    <fb>43314</fb>
    <v>6</v>
  </rv>
  <rv s="4">
    <v>#VALUE!</v>
    <v>Power BI</v>
    <v>44697.652051620367</v>
    <v>en-US</v>
    <v>ef386236-d4f9-41e5-8e0d-1d63756fc066%09Employees</v>
    <v>ef386236-d4f9-41e5-8e0d-1d63756fc066%09Employees	ID	23_M_37</v>
    <v>268435968</v>
    <v>1</v>
    <v>2</v>
    <v>3</v>
    <v>1</v>
    <v>8</v>
    <v>0</v>
    <v>Max Heller</v>
    <v>1</v>
    <v>WorkData</v>
    <v>2</v>
    <v>759 Cross St. Seattle, WA 98148</v>
    <v>205</v>
    <v>206</v>
    <v>61</v>
    <v>207</v>
    <v>Sales</v>
    <v>MHeller@office.plus</v>
    <v>Max</v>
    <v>M</v>
    <v>23_M_37</v>
    <v>208</v>
    <v>Heller</v>
    <v>Max Heller</v>
    <v>(206) 937-0187</v>
    <v>Seattle, Washington</v>
    <v>Sales Representative</v>
    <v>209</v>
    <v>210</v>
    <v>46</v>
  </rv>
  <rv s="0">
    <v>268435968</v>
    <v>Nina Levitt</v>
    <v>ef386236-d4f9-41e5-8e0d-1d63756fc066%09Employees	ID	24_F_30</v>
    <v>en-US</v>
    <v>WorkData</v>
  </rv>
  <rv s="2">
    <fb>29.562660072419</fb>
    <v>3</v>
  </rv>
  <rv s="2">
    <fb>24000</fb>
    <v>4</v>
  </rv>
  <rv s="2">
    <fb>33899</fb>
    <v>6</v>
  </rv>
  <rv s="3">
    <v>21</v>
    <v>2</v>
    <v>0</v>
  </rv>
  <rv s="2">
    <fb>43600</fb>
    <v>6</v>
  </rv>
  <rv s="4">
    <v>#VALUE!</v>
    <v>Power BI</v>
    <v>44697.652051620367</v>
    <v>en-US</v>
    <v>ef386236-d4f9-41e5-8e0d-1d63756fc066%09Employees</v>
    <v>ef386236-d4f9-41e5-8e0d-1d63756fc066%09Employees	ID	24_F_30</v>
    <v>268435968</v>
    <v>1</v>
    <v>2</v>
    <v>3</v>
    <v>1</v>
    <v>8</v>
    <v>0</v>
    <v>Nina Levitt</v>
    <v>1</v>
    <v>WorkData</v>
    <v>2</v>
    <v>855 Auburn Dr. Seattle, WA 98161</v>
    <v>213</v>
    <v>214</v>
    <v>61</v>
    <v>215</v>
    <v>Human Resources</v>
    <v>NLevitt@office.plus</v>
    <v>Nina</v>
    <v>F</v>
    <v>24_F_30</v>
    <v>216</v>
    <v>Levitt</v>
    <v>Nina Levitt</v>
    <v>(206) 324-0429</v>
    <v>Tacoma, Washington</v>
    <v>HR Partner</v>
    <v>54</v>
    <v>217</v>
    <v>20</v>
  </rv>
  <rv s="0">
    <v>268435968</v>
    <v>Christopher Sharp</v>
    <v>ef386236-d4f9-41e5-8e0d-1d63756fc066%09Employees	ID	25_M_25</v>
    <v>en-US</v>
    <v>WorkData</v>
  </rv>
  <rv s="2">
    <fb>25.274431339511398</fb>
    <v>3</v>
  </rv>
  <rv s="2">
    <fb>35466</fb>
    <v>6</v>
  </rv>
  <rv s="3">
    <v>22</v>
    <v>2</v>
    <v>0</v>
  </rv>
  <rv s="2">
    <fb>43283</fb>
    <v>6</v>
  </rv>
  <rv s="4">
    <v>#VALUE!</v>
    <v>Power BI</v>
    <v>44697.652051620367</v>
    <v>en-US</v>
    <v>ef386236-d4f9-41e5-8e0d-1d63756fc066%09Employees</v>
    <v>ef386236-d4f9-41e5-8e0d-1d63756fc066%09Employees	ID	25_M_25</v>
    <v>268435968</v>
    <v>1</v>
    <v>2</v>
    <v>3</v>
    <v>1</v>
    <v>8</v>
    <v>0</v>
    <v>Christopher Sharp</v>
    <v>1</v>
    <v>WorkData</v>
    <v>2</v>
    <v>826 Wilson St. Seattle, WA 98199</v>
    <v>220</v>
    <v>79</v>
    <v>61</v>
    <v>221</v>
    <v>Sales</v>
    <v>CSharp@office.plus</v>
    <v>Christopher</v>
    <v>M</v>
    <v>25_M_25</v>
    <v>222</v>
    <v>Sharp</v>
    <v>Christopher Sharp</v>
    <v>(360) 956-3199</v>
    <v>Seattle, Washington</v>
    <v>Sales Representative</v>
    <v>82</v>
    <v>223</v>
    <v>46</v>
  </rv>
  <rv s="0">
    <v>268435968</v>
    <v>Scarlett James</v>
    <v>ef386236-d4f9-41e5-8e0d-1d63756fc066%09Employees	ID	26_F_24</v>
    <v>en-US</v>
    <v>WorkData</v>
  </rv>
  <rv s="2">
    <fb>23.4941408389004</fb>
    <v>3</v>
  </rv>
  <rv s="2">
    <fb>9000</fb>
    <v>4</v>
  </rv>
  <rv s="2">
    <fb>0.05</fb>
    <v>5</v>
  </rv>
  <rv s="2">
    <fb>36116</fb>
    <v>6</v>
  </rv>
  <rv s="3">
    <v>23</v>
    <v>2</v>
    <v>0</v>
  </rv>
  <rv s="2">
    <fb>180000</fb>
    <v>4</v>
  </rv>
  <rv s="2">
    <fb>44200</fb>
    <v>6</v>
  </rv>
  <rv s="4">
    <v>#VALUE!</v>
    <v>Power BI</v>
    <v>44697.652051620367</v>
    <v>en-US</v>
    <v>ef386236-d4f9-41e5-8e0d-1d63756fc066%09Employees</v>
    <v>ef386236-d4f9-41e5-8e0d-1d63756fc066%09Employees	ID	26_F_24</v>
    <v>268435968</v>
    <v>1</v>
    <v>2</v>
    <v>3</v>
    <v>1</v>
    <v>8</v>
    <v>0</v>
    <v>Scarlett James</v>
    <v>1</v>
    <v>WorkData</v>
    <v>2</v>
    <v>29 Wetland Ave. Seattle, WA 98122</v>
    <v>226</v>
    <v>227</v>
    <v>228</v>
    <v>229</v>
    <v>Administration</v>
    <v>SJames@office.plus</v>
    <v>Scarlett</v>
    <v>F</v>
    <v>26_F_24</v>
    <v>230</v>
    <v>James</v>
    <v>Scarlett James</v>
    <v>(206) 364-0115</v>
    <v>Cosmopolis, Washington</v>
    <v>Receptionist</v>
    <v>231</v>
    <v>232</v>
    <v>56</v>
  </rv>
  <rv s="0">
    <v>268435968</v>
    <v>Brian Cook</v>
    <v>ef386236-d4f9-41e5-8e0d-1d63756fc066%09Employees	ID	27_M_30</v>
    <v>en-US</v>
    <v>WorkData</v>
  </rv>
  <rv s="2">
    <fb>29.694074008655001</fb>
    <v>3</v>
  </rv>
  <rv s="2">
    <fb>27000</fb>
    <v>4</v>
  </rv>
  <rv s="2">
    <fb>33851</fb>
    <v>6</v>
  </rv>
  <rv s="3">
    <v>24</v>
    <v>2</v>
    <v>0</v>
  </rv>
  <rv s="2">
    <fb>270000</fb>
    <v>4</v>
  </rv>
  <rv s="2">
    <fb>43255</fb>
    <v>6</v>
  </rv>
  <rv s="4">
    <v>#VALUE!</v>
    <v>Power BI</v>
    <v>44697.652051620367</v>
    <v>en-US</v>
    <v>ef386236-d4f9-41e5-8e0d-1d63756fc066%09Employees</v>
    <v>ef386236-d4f9-41e5-8e0d-1d63756fc066%09Employees	ID	27_M_30</v>
    <v>268435968</v>
    <v>1</v>
    <v>2</v>
    <v>3</v>
    <v>1</v>
    <v>8</v>
    <v>0</v>
    <v>Brian Cook</v>
    <v>1</v>
    <v>WorkData</v>
    <v>2</v>
    <v>7838 West Smith St. Seattle, WA 98112</v>
    <v>235</v>
    <v>236</v>
    <v>61</v>
    <v>237</v>
    <v>Sales</v>
    <v>BCook@office.plus</v>
    <v>Brian</v>
    <v>M</v>
    <v>27_M_30</v>
    <v>238</v>
    <v>Cook</v>
    <v>Brian Cook</v>
    <v>(360) 956-3144</v>
    <v>Columbus, Ohio</v>
    <v>Sales Representative</v>
    <v>239</v>
    <v>240</v>
    <v>46</v>
  </rv>
  <rv s="0">
    <v>268435968</v>
    <v>Brooke Hides</v>
    <v>ef386236-d4f9-41e5-8e0d-1d63756fc066%09Employees	ID	28_F_26</v>
    <v>en-US</v>
    <v>WorkData</v>
  </rv>
  <rv s="2">
    <fb>25.757047252078699</fb>
    <v>3</v>
  </rv>
  <rv s="2">
    <fb>21014</fb>
    <v>4</v>
  </rv>
  <rv s="2">
    <fb>7.0000000000000007E-2</fb>
    <v>5</v>
  </rv>
  <rv s="2">
    <fb>35289</fb>
    <v>6</v>
  </rv>
  <rv s="3">
    <v>25</v>
    <v>2</v>
    <v>0</v>
  </rv>
  <rv s="2">
    <fb>300200</fb>
    <v>4</v>
  </rv>
  <rv s="2">
    <fb>43832</fb>
    <v>6</v>
  </rv>
  <rv s="4">
    <v>#VALUE!</v>
    <v>Power BI</v>
    <v>44697.652051620367</v>
    <v>en-US</v>
    <v>ef386236-d4f9-41e5-8e0d-1d63756fc066%09Employees</v>
    <v>ef386236-d4f9-41e5-8e0d-1d63756fc066%09Employees	ID	28_F_26</v>
    <v>268435968</v>
    <v>1</v>
    <v>2</v>
    <v>3</v>
    <v>1</v>
    <v>8</v>
    <v>0</v>
    <v>Brooke Hides</v>
    <v>1</v>
    <v>WorkData</v>
    <v>2</v>
    <v>51 NE. Heather Rd. Seattle, WA 98139</v>
    <v>243</v>
    <v>244</v>
    <v>245</v>
    <v>246</v>
    <v>Finance</v>
    <v>BHides@office.plus</v>
    <v>Brooke</v>
    <v>F</v>
    <v>28_F_26</v>
    <v>247</v>
    <v>Hides</v>
    <v>Brooke Hides</v>
    <v>(206) 721-8591</v>
    <v>Tacoma, Washington</v>
    <v>Accountant</v>
    <v>248</v>
    <v>249</v>
    <v>84</v>
  </rv>
  <rv s="0">
    <v>268435968</v>
    <v>Edward Davis</v>
    <v>ef386236-d4f9-41e5-8e0d-1d63756fc066%09Employees	ID	29_M_29</v>
    <v>en-US</v>
    <v>WorkData</v>
  </rv>
  <rv s="2">
    <fb>29.181345258738698</fb>
    <v>3</v>
  </rv>
  <rv s="2">
    <fb>34039</fb>
    <v>6</v>
  </rv>
  <rv s="3">
    <v>26</v>
    <v>2</v>
    <v>0</v>
  </rv>
  <rv s="2">
    <fb>43881</fb>
    <v>6</v>
  </rv>
  <rv s="4">
    <v>#VALUE!</v>
    <v>Power BI</v>
    <v>44697.652051620367</v>
    <v>en-US</v>
    <v>ef386236-d4f9-41e5-8e0d-1d63756fc066%09Employees</v>
    <v>ef386236-d4f9-41e5-8e0d-1d63756fc066%09Employees	ID	29_M_29</v>
    <v>268435968</v>
    <v>1</v>
    <v>2</v>
    <v>3</v>
    <v>1</v>
    <v>8</v>
    <v>0</v>
    <v>Edward Davis</v>
    <v>1</v>
    <v>WorkData</v>
    <v>2</v>
    <v>890 Wentworth Dr. Seattle, WA 98102</v>
    <v>252</v>
    <v>214</v>
    <v>61</v>
    <v>253</v>
    <v>Sales</v>
    <v>EDavis@office.plus</v>
    <v>Edward</v>
    <v>M</v>
    <v>29_M_29</v>
    <v>254</v>
    <v>Davis</v>
    <v>Edward Davis</v>
    <v>(206) 935-6148</v>
    <v>Orlando, Florida</v>
    <v>Sales Representative</v>
    <v>54</v>
    <v>255</v>
    <v>84</v>
  </rv>
  <rv s="0">
    <v>268435968</v>
    <v>Sasha Hedges</v>
    <v>ef386236-d4f9-41e5-8e0d-1d63756fc066%09Employees	ID	30_F_26</v>
    <v>en-US</v>
    <v>WorkData</v>
  </rv>
  <rv s="2">
    <fb>25.373757858446599</fb>
    <v>3</v>
  </rv>
  <rv s="2">
    <fb>9050</fb>
    <v>4</v>
  </rv>
  <rv s="2">
    <fb>35429</fb>
    <v>6</v>
  </rv>
  <rv s="3">
    <v>27</v>
    <v>2</v>
    <v>0</v>
  </rv>
  <rv s="2">
    <fb>181000</fb>
    <v>4</v>
  </rv>
  <rv s="2">
    <fb>44319</fb>
    <v>6</v>
  </rv>
  <rv s="4">
    <v>#VALUE!</v>
    <v>Power BI</v>
    <v>44697.652051620367</v>
    <v>en-US</v>
    <v>ef386236-d4f9-41e5-8e0d-1d63756fc066%09Employees</v>
    <v>ef386236-d4f9-41e5-8e0d-1d63756fc066%09Employees	ID	30_F_26</v>
    <v>268435968</v>
    <v>1</v>
    <v>2</v>
    <v>3</v>
    <v>1</v>
    <v>8</v>
    <v>0</v>
    <v>Sasha Hedges</v>
    <v>1</v>
    <v>WorkData</v>
    <v>2</v>
    <v>35 Wrangler Drive Seattle, WA 98139</v>
    <v>258</v>
    <v>259</v>
    <v>228</v>
    <v>260</v>
    <v>Administration</v>
    <v>SHedges@office.plus</v>
    <v>Sasha</v>
    <v>F</v>
    <v>30_F_26</v>
    <v>261</v>
    <v>Hedges</v>
    <v>Sasha Hedges</v>
    <v>(206) 789-0617</v>
    <v>Seattle, Washington</v>
    <v>Administrative Assistant</v>
    <v>262</v>
    <v>263</v>
    <v>56</v>
  </rv>
  <rv s="0">
    <v>268435968</v>
    <v>Patrick Allen</v>
    <v>ef386236-d4f9-41e5-8e0d-1d63756fc066%09Employees	ID	31_M_32</v>
    <v>en-US</v>
    <v>WorkData</v>
  </rv>
  <rv s="2">
    <fb>31.680328548908999</fb>
    <v>3</v>
  </rv>
  <rv s="2">
    <fb>33000</fb>
    <v>4</v>
  </rv>
  <rv s="2">
    <fb>33126</fb>
    <v>6</v>
  </rv>
  <rv s="3">
    <v>28</v>
    <v>2</v>
    <v>0</v>
  </rv>
  <rv s="2">
    <fb>330000</fb>
    <v>4</v>
  </rv>
  <rv s="2">
    <fb>42058</fb>
    <v>6</v>
  </rv>
  <rv s="4">
    <v>#VALUE!</v>
    <v>Power BI</v>
    <v>44697.652051620367</v>
    <v>en-US</v>
    <v>ef386236-d4f9-41e5-8e0d-1d63756fc066%09Employees</v>
    <v>ef386236-d4f9-41e5-8e0d-1d63756fc066%09Employees	ID	31_M_32</v>
    <v>268435968</v>
    <v>1</v>
    <v>2</v>
    <v>3</v>
    <v>1</v>
    <v>8</v>
    <v>0</v>
    <v>Patrick Allen</v>
    <v>1</v>
    <v>WorkData</v>
    <v>2</v>
    <v>7921 S. Westport Road Seattle, WA 98116</v>
    <v>266</v>
    <v>267</v>
    <v>61</v>
    <v>268</v>
    <v>Finance</v>
    <v>PAllen@office.plus</v>
    <v>Patrick</v>
    <v>M</v>
    <v>31_M_32</v>
    <v>269</v>
    <v>Allen</v>
    <v>Patrick Allen</v>
    <v>(206) 443-9348</v>
    <v>Glendale, Arizona</v>
    <v>Financial Analyst</v>
    <v>270</v>
    <v>271</v>
    <v>24</v>
  </rv>
  <rv s="0">
    <v>268435968</v>
    <v>Agnes Williams</v>
    <v>ef386236-d4f9-41e5-8e0d-1d63756fc066%09Employees	ID	32_F_32</v>
    <v>en-US</v>
    <v>WorkData</v>
  </rv>
  <rv s="2">
    <fb>32.181365635111597</fb>
    <v>3</v>
  </rv>
  <rv s="2">
    <fb>20700</fb>
    <v>4</v>
  </rv>
  <rv s="2">
    <fb>32943</fb>
    <v>6</v>
  </rv>
  <rv s="3">
    <v>29</v>
    <v>2</v>
    <v>0</v>
  </rv>
  <rv s="2">
    <fb>230000</fb>
    <v>4</v>
  </rv>
  <rv s="2">
    <fb>44321</fb>
    <v>6</v>
  </rv>
  <rv s="4">
    <v>#VALUE!</v>
    <v>Power BI</v>
    <v>44697.652051504629</v>
    <v>en-US</v>
    <v>ef386236-d4f9-41e5-8e0d-1d63756fc066%09Employees</v>
    <v>ef386236-d4f9-41e5-8e0d-1d63756fc066%09Employees	ID	32_F_32</v>
    <v>268435968</v>
    <v>1</v>
    <v>2</v>
    <v>3</v>
    <v>1</v>
    <v>8</v>
    <v>0</v>
    <v>Agnes Williams</v>
    <v>1</v>
    <v>WorkData</v>
    <v>2</v>
    <v>42 Chapel Street Seattle, WA 98171</v>
    <v>274</v>
    <v>275</v>
    <v>176</v>
    <v>276</v>
    <v>Human Resources</v>
    <v>AWilliams@office.plus</v>
    <v>Agnes</v>
    <v>F</v>
    <v>32_F_32</v>
    <v>277</v>
    <v>Williams</v>
    <v>Agnes Williams</v>
    <v>(206) 937-1079</v>
    <v>Spokane, Washington</v>
    <v>Payroll Specialist</v>
    <v>278</v>
    <v>279</v>
    <v>56</v>
  </rv>
  <rv s="0">
    <v>268435968</v>
    <v>Andrew Honard</v>
    <v>ef386236-d4f9-41e5-8e0d-1d63756fc066%09Employees	ID	33_M_44</v>
    <v>en-US</v>
    <v>WorkData</v>
  </rv>
  <rv s="2">
    <fb>43.921270382088103</fb>
    <v>3</v>
  </rv>
  <rv s="2">
    <fb>30000</fb>
    <v>4</v>
  </rv>
  <rv s="2">
    <fb>28655</fb>
    <v>6</v>
  </rv>
  <rv s="3">
    <v>30</v>
    <v>2</v>
    <v>0</v>
  </rv>
  <rv s="2">
    <fb>300000</fb>
    <v>4</v>
  </rv>
  <rv s="2">
    <fb>41883</fb>
    <v>6</v>
  </rv>
  <rv s="2">
    <fb>8</fb>
    <v>3</v>
  </rv>
  <rv s="4">
    <v>#VALUE!</v>
    <v>Power BI</v>
    <v>44697.652051620367</v>
    <v>en-US</v>
    <v>ef386236-d4f9-41e5-8e0d-1d63756fc066%09Employees</v>
    <v>ef386236-d4f9-41e5-8e0d-1d63756fc066%09Employees	ID	33_M_44</v>
    <v>268435968</v>
    <v>1</v>
    <v>2</v>
    <v>3</v>
    <v>1</v>
    <v>8</v>
    <v>0</v>
    <v>Andrew Honard</v>
    <v>1</v>
    <v>WorkData</v>
    <v>2</v>
    <v>52 Diamond Street Seattle, WA 98101</v>
    <v>282</v>
    <v>283</v>
    <v>61</v>
    <v>284</v>
    <v>Sales</v>
    <v>AHonard@office.plus</v>
    <v>Andrew</v>
    <v>M</v>
    <v>33_M_44</v>
    <v>285</v>
    <v>Honard</v>
    <v>Andrew Honard</v>
    <v>(206) 443-7645</v>
    <v>Malden, Washington</v>
    <v>Sales Representative</v>
    <v>286</v>
    <v>287</v>
    <v>288</v>
  </rv>
  <rv s="0">
    <v>268435968</v>
    <v>Alexis Hunter</v>
    <v>ef386236-d4f9-41e5-8e0d-1d63756fc066%09Employees	ID	34_F_28</v>
    <v>en-US</v>
    <v>WorkData</v>
  </rv>
  <rv s="2">
    <fb>28.2498111782477</fb>
    <v>3</v>
  </rv>
  <rv s="2">
    <fb>34379</fb>
    <v>6</v>
  </rv>
  <rv s="3">
    <v>31</v>
    <v>2</v>
    <v>0</v>
  </rv>
  <rv s="2">
    <fb>43500</fb>
    <v>6</v>
  </rv>
  <rv s="4">
    <v>#VALUE!</v>
    <v>Power BI</v>
    <v>44697.652051620367</v>
    <v>en-US</v>
    <v>ef386236-d4f9-41e5-8e0d-1d63756fc066%09Employees</v>
    <v>ef386236-d4f9-41e5-8e0d-1d63756fc066%09Employees	ID	34_F_28</v>
    <v>268435968</v>
    <v>1</v>
    <v>2</v>
    <v>3</v>
    <v>1</v>
    <v>8</v>
    <v>0</v>
    <v>Alexis Hunter</v>
    <v>1</v>
    <v>WorkData</v>
    <v>2</v>
    <v>75 Southampton Ave. Seattle, WA 98117</v>
    <v>291</v>
    <v>137</v>
    <v>61</v>
    <v>292</v>
    <v>Sales</v>
    <v>AHunter@office.plus</v>
    <v>Alexis</v>
    <v>F</v>
    <v>34_F_28</v>
    <v>293</v>
    <v>Hunter</v>
    <v>Alexis Hunter</v>
    <v>(206) 937-0159</v>
    <v>Spokane, Washington</v>
    <v>Sales Assistant</v>
    <v>92</v>
    <v>294</v>
    <v>20</v>
  </rv>
  <rv s="0">
    <v>268435968</v>
    <v>Michael Andrews</v>
    <v>ef386236-d4f9-41e5-8e0d-1d63756fc066%09Employees	ID	35_M_47</v>
    <v>en-US</v>
    <v>WorkData</v>
  </rv>
  <rv s="2">
    <fb>46.444900752909</fb>
    <v>3</v>
  </rv>
  <rv s="2">
    <fb>44160</fb>
    <v>4</v>
  </rv>
  <rv s="2">
    <fb>27733</fb>
    <v>6</v>
  </rv>
  <rv s="3">
    <v>32</v>
    <v>2</v>
    <v>0</v>
  </rv>
  <rv s="2">
    <fb>368000</fb>
    <v>4</v>
  </rv>
  <rv s="2">
    <fb>42464</fb>
    <v>6</v>
  </rv>
  <rv s="4">
    <v>#VALUE!</v>
    <v>Power BI</v>
    <v>44697.652051620367</v>
    <v>en-US</v>
    <v>ef386236-d4f9-41e5-8e0d-1d63756fc066%09Employees</v>
    <v>ef386236-d4f9-41e5-8e0d-1d63756fc066%09Employees	ID	35_M_47</v>
    <v>268435968</v>
    <v>1</v>
    <v>2</v>
    <v>3</v>
    <v>1</v>
    <v>8</v>
    <v>0</v>
    <v>Michael Andrews</v>
    <v>1</v>
    <v>WorkData</v>
    <v>2</v>
    <v>53 Birch Hill St. Mercer Island, WA 98040</v>
    <v>297</v>
    <v>298</v>
    <v>71</v>
    <v>299</v>
    <v>Procurement</v>
    <v>MAndrews@office.plus</v>
    <v>Michael</v>
    <v>M</v>
    <v>35_M_47</v>
    <v>300</v>
    <v>Andrews</v>
    <v>Michael Andrews</v>
    <v>(206) 325-5451</v>
    <v>Issaquah, Washington</v>
    <v>Head of Procurement</v>
    <v>301</v>
    <v>302</v>
    <v>35</v>
  </rv>
  <rv s="0">
    <v>268435968</v>
    <v>Cynthia Hernandez</v>
    <v>ef386236-d4f9-41e5-8e0d-1d63756fc066%09Employees	ID	36_F_24</v>
    <v>en-US</v>
    <v>WorkData</v>
  </rv>
  <rv s="2">
    <fb>23.7624575621509</fb>
    <v>3</v>
  </rv>
  <rv s="2">
    <fb>36018</fb>
    <v>6</v>
  </rv>
  <rv s="3">
    <v>33</v>
    <v>2</v>
    <v>0</v>
  </rv>
  <rv s="2">
    <fb>43892</fb>
    <v>6</v>
  </rv>
  <rv s="4">
    <v>#VALUE!</v>
    <v>Power BI</v>
    <v>44697.652051620367</v>
    <v>en-US</v>
    <v>ef386236-d4f9-41e5-8e0d-1d63756fc066%09Employees</v>
    <v>ef386236-d4f9-41e5-8e0d-1d63756fc066%09Employees	ID	36_F_24</v>
    <v>268435968</v>
    <v>1</v>
    <v>2</v>
    <v>3</v>
    <v>1</v>
    <v>8</v>
    <v>0</v>
    <v>Cynthia Hernandez</v>
    <v>1</v>
    <v>WorkData</v>
    <v>2</v>
    <v>57 Grant Rd. Seattle, WA 98107</v>
    <v>305</v>
    <v>137</v>
    <v>6</v>
    <v>306</v>
    <v>Marketing</v>
    <v>CHernandez@office.plus</v>
    <v>Cynthia</v>
    <v>F</v>
    <v>36_F_24</v>
    <v>307</v>
    <v>Hernandez</v>
    <v>Cynthia Hernandez</v>
    <v>(360) 956-3164</v>
    <v>Tacoma, Washington</v>
    <v>Marketing Assistant</v>
    <v>140</v>
    <v>308</v>
    <v>84</v>
  </rv>
  <rv s="0">
    <v>268435968</v>
    <v>Karl Westerberg</v>
    <v>ef386236-d4f9-41e5-8e0d-1d63756fc066%09Employees	ID	39_M_40</v>
    <v>en-US</v>
    <v>WorkData</v>
  </rv>
  <rv s="2">
    <fb>40.033522537562597</fb>
    <v>3</v>
  </rv>
  <rv s="2">
    <fb>42720</fb>
    <v>4</v>
  </rv>
  <rv s="2">
    <fb>30075</fb>
    <v>6</v>
  </rv>
  <rv s="3">
    <v>34</v>
    <v>2</v>
    <v>0</v>
  </rv>
  <rv s="2">
    <fb>356000</fb>
    <v>4</v>
  </rv>
  <rv s="2">
    <fb>43864</fb>
    <v>6</v>
  </rv>
  <rv s="4">
    <v>#VALUE!</v>
    <v>Power BI</v>
    <v>44697.652051620367</v>
    <v>en-US</v>
    <v>ef386236-d4f9-41e5-8e0d-1d63756fc066%09Employees</v>
    <v>ef386236-d4f9-41e5-8e0d-1d63756fc066%09Employees	ID	39_M_40</v>
    <v>268435968</v>
    <v>1</v>
    <v>2</v>
    <v>3</v>
    <v>1</v>
    <v>8</v>
    <v>0</v>
    <v>Karl Westerberg</v>
    <v>1</v>
    <v>WorkData</v>
    <v>2</v>
    <v>510 East Long Street Seattle, WA 98107</v>
    <v>311</v>
    <v>312</v>
    <v>71</v>
    <v>313</v>
    <v>Marketing</v>
    <v>KWesterberg@office.plus</v>
    <v>Karl</v>
    <v>M</v>
    <v>39_M_40</v>
    <v>314</v>
    <v>Westerberg</v>
    <v>Karl Westerberg</v>
    <v>(206) 824-9344</v>
    <v>Seattle, Washington</v>
    <v>Head of Marketing</v>
    <v>315</v>
    <v>316</v>
    <v>84</v>
  </rv>
  <rv s="0">
    <v>268435968</v>
    <v>Amber Stevens</v>
    <v>ef386236-d4f9-41e5-8e0d-1d63756fc066%09Employees	ID	40_F_24</v>
    <v>en-US</v>
    <v>WorkData</v>
  </rv>
  <rv s="2">
    <fb>23.496878764647899</fb>
    <v>3</v>
  </rv>
  <rv s="2">
    <fb>21000</fb>
    <v>4</v>
  </rv>
  <rv s="2">
    <fb>36115</fb>
    <v>6</v>
  </rv>
  <rv s="3">
    <v>35</v>
    <v>2</v>
    <v>0</v>
  </rv>
  <rv s="2">
    <fb>210000</fb>
    <v>4</v>
  </rv>
  <rv s="2">
    <fb>44595</fb>
    <v>6</v>
  </rv>
  <rv s="4">
    <v>#VALUE!</v>
    <v>Power BI</v>
    <v>44697.652051620367</v>
    <v>en-US</v>
    <v>ef386236-d4f9-41e5-8e0d-1d63756fc066%09Employees</v>
    <v>ef386236-d4f9-41e5-8e0d-1d63756fc066%09Employees	ID	40_F_24</v>
    <v>268435968</v>
    <v>1</v>
    <v>2</v>
    <v>3</v>
    <v>1</v>
    <v>8</v>
    <v>0</v>
    <v>Amber Stevens</v>
    <v>1</v>
    <v>WorkData</v>
    <v>2</v>
    <v>358 Riverview Court Seattle, WA 98104</v>
    <v>319</v>
    <v>320</v>
    <v>61</v>
    <v>321</v>
    <v>Sales</v>
    <v>AStevens@office.plus</v>
    <v>Amber</v>
    <v>F</v>
    <v>40_F_24</v>
    <v>322</v>
    <v>Stevens</v>
    <v>Amber Stevens</v>
    <v>(206) 789-0651</v>
    <v>Spokane, Washington</v>
    <v>Sales Assistant</v>
    <v>323</v>
    <v>324</v>
    <v>116</v>
  </rv>
  <rv s="0">
    <v>268435968</v>
    <v>Keith Schubert</v>
    <v>ef386236-d4f9-41e5-8e0d-1d63756fc066%09Employees	ID	41_M_43</v>
    <v>en-US</v>
    <v>WorkData</v>
  </rv>
  <rv s="2">
    <fb>42.893908281998598</fb>
    <v>3</v>
  </rv>
  <rv s="2">
    <fb>29030</fb>
    <v>6</v>
  </rv>
  <rv s="3">
    <v>36</v>
    <v>2</v>
    <v>0</v>
  </rv>
  <rv s="2">
    <fb>42740</fb>
    <v>6</v>
  </rv>
  <rv s="4">
    <v>#VALUE!</v>
    <v>Power BI</v>
    <v>44697.652051620367</v>
    <v>en-US</v>
    <v>ef386236-d4f9-41e5-8e0d-1d63756fc066%09Employees</v>
    <v>ef386236-d4f9-41e5-8e0d-1d63756fc066%09Employees	ID	41_M_43</v>
    <v>268435968</v>
    <v>1</v>
    <v>2</v>
    <v>3</v>
    <v>1</v>
    <v>8</v>
    <v>0</v>
    <v>Keith Schubert</v>
    <v>1</v>
    <v>WorkData</v>
    <v>2</v>
    <v>8347 Cottage Street Seattle, WA 98121</v>
    <v>327</v>
    <v>145</v>
    <v>71</v>
    <v>328</v>
    <v>Legal</v>
    <v>KSchubert@office.plus</v>
    <v>Keith</v>
    <v>M</v>
    <v>41_M_43</v>
    <v>329</v>
    <v>Schubert</v>
    <v>Keith Schubert</v>
    <v>(206) 364-0165</v>
    <v>Lincoln, Nebraska</v>
    <v>Legal Counsel</v>
    <v>148</v>
    <v>330</v>
    <v>11</v>
  </rv>
  <rv s="0">
    <v>268435968</v>
    <v>Ann Withers</v>
    <v>ef386236-d4f9-41e5-8e0d-1d63756fc066%09Employees	ID	42_F_24</v>
    <v>en-US</v>
    <v>WorkData</v>
  </rv>
  <rv s="2">
    <fb>23.704961121454399</fb>
    <v>3</v>
  </rv>
  <rv s="2">
    <fb>9250</fb>
    <v>4</v>
  </rv>
  <rv s="2">
    <fb>36039</fb>
    <v>6</v>
  </rv>
  <rv s="3">
    <v>37</v>
    <v>2</v>
    <v>0</v>
  </rv>
  <rv s="2">
    <fb>185000</fb>
    <v>4</v>
  </rv>
  <rv s="2">
    <fb>43559</fb>
    <v>6</v>
  </rv>
  <rv s="4">
    <v>#VALUE!</v>
    <v>Power BI</v>
    <v>44697.652051620367</v>
    <v>en-US</v>
    <v>ef386236-d4f9-41e5-8e0d-1d63756fc066%09Employees</v>
    <v>ef386236-d4f9-41e5-8e0d-1d63756fc066%09Employees	ID	42_F_24</v>
    <v>268435968</v>
    <v>1</v>
    <v>2</v>
    <v>3</v>
    <v>1</v>
    <v>8</v>
    <v>0</v>
    <v>Ann Withers</v>
    <v>1</v>
    <v>WorkData</v>
    <v>2</v>
    <v>11 S. Marconi Drive Seattle, WA 98103</v>
    <v>333</v>
    <v>334</v>
    <v>228</v>
    <v>335</v>
    <v>Administration</v>
    <v>AWithers@office.plus</v>
    <v>Ann</v>
    <v>F</v>
    <v>42_F_24</v>
    <v>336</v>
    <v>Withers</v>
    <v>Ann Withers</v>
    <v>(206) 721-1094</v>
    <v>Tacoma, Washington</v>
    <v>Receptionist</v>
    <v>337</v>
    <v>338</v>
    <v>20</v>
  </rv>
  <rv s="0">
    <v>268435968</v>
    <v>Justin Edwards</v>
    <v>ef386236-d4f9-41e5-8e0d-1d63756fc066%09Employees	ID	43_M_25</v>
    <v>en-US</v>
    <v>WorkData</v>
  </rv>
  <rv s="2">
    <fb>25.2005054759899</fb>
    <v>3</v>
  </rv>
  <rv s="2">
    <fb>35493</fb>
    <v>6</v>
  </rv>
  <rv s="3">
    <v>38</v>
    <v>2</v>
    <v>0</v>
  </rv>
  <rv s="2">
    <fb>43502</fb>
    <v>6</v>
  </rv>
  <rv s="4">
    <v>#VALUE!</v>
    <v>Power BI</v>
    <v>44697.652051620367</v>
    <v>en-US</v>
    <v>ef386236-d4f9-41e5-8e0d-1d63756fc066%09Employees</v>
    <v>ef386236-d4f9-41e5-8e0d-1d63756fc066%09Employees	ID	43_M_25</v>
    <v>268435968</v>
    <v>1</v>
    <v>2</v>
    <v>3</v>
    <v>1</v>
    <v>8</v>
    <v>0</v>
    <v>Justin Edwards</v>
    <v>1</v>
    <v>WorkData</v>
    <v>2</v>
    <v>809 Grand Drive Seattle, WA 98132</v>
    <v>341</v>
    <v>227</v>
    <v>228</v>
    <v>342</v>
    <v>Administration</v>
    <v>JEdwards@office.plus</v>
    <v>Justin</v>
    <v>M</v>
    <v>43_M_25</v>
    <v>343</v>
    <v>Edwards</v>
    <v>Justin Edwards</v>
    <v>(866) 241-6460</v>
    <v>San Bernardino, California</v>
    <v>Administrative Assistant</v>
    <v>231</v>
    <v>344</v>
    <v>20</v>
  </rv>
  <rv s="0">
    <v>268435968</v>
    <v>Sharon Wilkins</v>
    <v>ef386236-d4f9-41e5-8e0d-1d63756fc066%09Employees	ID	44_F_24</v>
    <v>en-US</v>
    <v>WorkData</v>
  </rv>
  <rv s="2">
    <fb>24.0417259883912</fb>
    <v>3</v>
  </rv>
  <rv s="2">
    <fb>35916</fb>
    <v>6</v>
  </rv>
  <rv s="3">
    <v>39</v>
    <v>2</v>
    <v>0</v>
  </rv>
  <rv s="4">
    <v>#VALUE!</v>
    <v>Power BI</v>
    <v>44697.652051620367</v>
    <v>en-US</v>
    <v>ef386236-d4f9-41e5-8e0d-1d63756fc066%09Employees</v>
    <v>ef386236-d4f9-41e5-8e0d-1d63756fc066%09Employees	ID	44_F_24</v>
    <v>268435968</v>
    <v>1</v>
    <v>2</v>
    <v>3</v>
    <v>1</v>
    <v>8</v>
    <v>0</v>
    <v>Sharon Wilkins</v>
    <v>1</v>
    <v>WorkData</v>
    <v>2</v>
    <v>588 Walnut wood St. Seattle, WA 98190</v>
    <v>347</v>
    <v>105</v>
    <v>71</v>
    <v>348</v>
    <v>Information Technology</v>
    <v>SWilkins@office.plus</v>
    <v>Sharon</v>
    <v>F</v>
    <v>44_F_24</v>
    <v>349</v>
    <v>Wilkins</v>
    <v>Sharon Wilkins</v>
    <v>(206) 937-1075</v>
    <v>Seattle, Washington</v>
    <v>IT Specialist</v>
    <v>108</v>
    <v>232</v>
    <v>56</v>
  </rv>
  <rv s="0">
    <v>268435968</v>
    <v>Joshua Green</v>
    <v>ef386236-d4f9-41e5-8e0d-1d63756fc066%09Employees	ID	45_M_27</v>
    <v>en-US</v>
    <v>WorkData</v>
  </rv>
  <rv s="2">
    <fb>26.729637234770699</fb>
    <v>3</v>
  </rv>
  <rv s="2">
    <fb>25000</fb>
    <v>4</v>
  </rv>
  <rv s="2">
    <fb>34934</fb>
    <v>6</v>
  </rv>
  <rv s="3">
    <v>40</v>
    <v>2</v>
    <v>0</v>
  </rv>
  <rv s="4">
    <v>#VALUE!</v>
    <v>Power BI</v>
    <v>44697.652051620367</v>
    <v>en-US</v>
    <v>ef386236-d4f9-41e5-8e0d-1d63756fc066%09Employees</v>
    <v>ef386236-d4f9-41e5-8e0d-1d63756fc066%09Employees	ID	45_M_27</v>
    <v>268435968</v>
    <v>1</v>
    <v>2</v>
    <v>3</v>
    <v>1</v>
    <v>8</v>
    <v>0</v>
    <v>Joshua Green</v>
    <v>1</v>
    <v>WorkData</v>
    <v>2</v>
    <v>60 Orchid St. Seattle, WA 98129</v>
    <v>352</v>
    <v>353</v>
    <v>61</v>
    <v>354</v>
    <v>Sales</v>
    <v>JGreen@office.plus</v>
    <v>Joshua</v>
    <v>M</v>
    <v>45_M_27</v>
    <v>355</v>
    <v>Green</v>
    <v>Joshua Green</v>
    <v>(206) 285-7312</v>
    <v>Tacoma, Washington</v>
    <v>Sales Representative</v>
    <v>140</v>
    <v>294</v>
    <v>20</v>
  </rv>
  <rv s="0">
    <v>268435968</v>
    <v>Victoria Bowling</v>
    <v>ef386236-d4f9-41e5-8e0d-1d63756fc066%09Employees	ID	48_F_24</v>
    <v>en-US</v>
    <v>WorkData</v>
  </rv>
  <rv s="2">
    <fb>23.403789289234499</fb>
    <v>3</v>
  </rv>
  <rv s="2">
    <fb>36149</fb>
    <v>6</v>
  </rv>
  <rv s="3">
    <v>41</v>
    <v>2</v>
    <v>0</v>
  </rv>
  <rv s="2">
    <fb>44349</fb>
    <v>6</v>
  </rv>
  <rv s="4">
    <v>#VALUE!</v>
    <v>Power BI</v>
    <v>44697.652051504629</v>
    <v>en-US</v>
    <v>ef386236-d4f9-41e5-8e0d-1d63756fc066%09Employees</v>
    <v>ef386236-d4f9-41e5-8e0d-1d63756fc066%09Employees	ID	48_F_24</v>
    <v>268435968</v>
    <v>1</v>
    <v>2</v>
    <v>3</v>
    <v>1</v>
    <v>8</v>
    <v>0</v>
    <v>Victoria Bowling</v>
    <v>1</v>
    <v>WorkData</v>
    <v>2</v>
    <v>822 Argyle Dr. Seattle, WA 98145</v>
    <v>358</v>
    <v>161</v>
    <v>61</v>
    <v>359</v>
    <v>Sales</v>
    <v>VBowling@office.plus</v>
    <v>Victoria</v>
    <v>F</v>
    <v>48_F_24</v>
    <v>360</v>
    <v>Bowling</v>
    <v>Victoria Bowling</v>
    <v>(360) 956-3162</v>
    <v>Honolulu, Hawaii</v>
    <v>Sales Representative</v>
    <v>100</v>
    <v>361</v>
    <v>56</v>
  </rv>
  <rv s="0">
    <v>268435968</v>
    <v>Robert Musser</v>
    <v>ef386236-d4f9-41e5-8e0d-1d63756fc066%09Employees	ID	49_M_32</v>
    <v>en-US</v>
    <v>WorkData</v>
  </rv>
  <rv s="2">
    <fb>32.143034929063298</fb>
    <v>3</v>
  </rv>
  <rv s="2">
    <fb>70200</fb>
    <v>4</v>
  </rv>
  <rv s="2">
    <fb>32957</fb>
    <v>6</v>
  </rv>
  <rv s="3">
    <v>42</v>
    <v>2</v>
    <v>0</v>
  </rv>
  <rv s="2">
    <fb>468000</fb>
    <v>4</v>
  </rv>
  <rv s="4">
    <v>#VALUE!</v>
    <v>Power BI</v>
    <v>44697.652051620367</v>
    <v>en-US</v>
    <v>ef386236-d4f9-41e5-8e0d-1d63756fc066%09Employees</v>
    <v>ef386236-d4f9-41e5-8e0d-1d63756fc066%09Employees	ID	49_M_32</v>
    <v>268435968</v>
    <v>1</v>
    <v>2</v>
    <v>3</v>
    <v>1</v>
    <v>8</v>
    <v>0</v>
    <v>Robert Musser</v>
    <v>1</v>
    <v>WorkData</v>
    <v>2</v>
    <v>3 Smoky Hollow Ave. Seattle, WA 98118</v>
    <v>364</v>
    <v>365</v>
    <v>129</v>
    <v>366</v>
    <v>Information Technology</v>
    <v>RMusser@office.plus</v>
    <v>Robert</v>
    <v>M</v>
    <v>49_M_32</v>
    <v>367</v>
    <v>Musser</v>
    <v>Robert Musser</v>
    <v>(206) 243-3883</v>
    <v>Seattle, Washington</v>
    <v>Head of IT</v>
    <v>368</v>
    <v>344</v>
    <v>20</v>
  </rv>
  <rv s="0">
    <v>268435968</v>
    <v>Kameron Young</v>
    <v>ef386236-d4f9-41e5-8e0d-1d63756fc066%09Employees	ID	50_F_30</v>
    <v>en-US</v>
    <v>WorkData</v>
  </rv>
  <rv s="2">
    <fb>30.3018634637464</fb>
    <v>3</v>
  </rv>
  <rv s="2">
    <fb>28008</fb>
    <v>4</v>
  </rv>
  <rv s="2">
    <fb>33629</fb>
    <v>6</v>
  </rv>
  <rv s="3">
    <v>43</v>
    <v>2</v>
    <v>0</v>
  </rv>
  <rv s="2">
    <fb>311200</fb>
    <v>4</v>
  </rv>
  <rv s="2">
    <fb>43195</fb>
    <v>6</v>
  </rv>
  <rv s="4">
    <v>#VALUE!</v>
    <v>Power BI</v>
    <v>44697.652051620367</v>
    <v>en-US</v>
    <v>ef386236-d4f9-41e5-8e0d-1d63756fc066%09Employees</v>
    <v>ef386236-d4f9-41e5-8e0d-1d63756fc066%09Employees	ID	50_F_30</v>
    <v>268435968</v>
    <v>1</v>
    <v>2</v>
    <v>3</v>
    <v>1</v>
    <v>8</v>
    <v>0</v>
    <v>Kameron Young</v>
    <v>1</v>
    <v>WorkData</v>
    <v>2</v>
    <v>520 Old Wild Horse Ave. Seattle, WA 98161</v>
    <v>371</v>
    <v>372</v>
    <v>176</v>
    <v>373</v>
    <v>Finance</v>
    <v>KYoung@office.plus</v>
    <v>Kameron</v>
    <v>F</v>
    <v>50_F_30</v>
    <v>374</v>
    <v>Young</v>
    <v>Kameron Young</v>
    <v>(206) 789-0689</v>
    <v>Portland, Oregon</v>
    <v>Financial Analyst</v>
    <v>375</v>
    <v>376</v>
    <v>46</v>
  </rv>
</rvData>
</file>

<file path=xl/richData/rdrichvaluestructure.xml><?xml version="1.0" encoding="utf-8"?>
<rvStructures xmlns="http://schemas.microsoft.com/office/spreadsheetml/2017/richdata" count="8">
  <s t="_linkedentity2">
    <k n="%EntityServiceId" t="i"/>
    <k n="_DisplayString" t="s"/>
    <k n="%EntityId" t="s"/>
    <k n="%EntityCulture" t="s"/>
    <k n="_Icon" t="s"/>
  </s>
  <s t="_array">
    <k n="array" t="a"/>
  </s>
  <s t="_formattednumber">
    <k n="_Format" t="spb"/>
  </s>
  <s t="_webimage">
    <k n="WebImageIdentifier" t="i"/>
    <k n="_Provider" t="spb"/>
    <k n="ComputedImage" t="b"/>
  </s>
  <s t="_linkedentity2core">
    <k n="_CRID" t="e"/>
    <k n="%DataProviderString" t="s"/>
    <k n="%DataRetrievedTime"/>
    <k n="%EntityCulture" t="s"/>
    <k n="%EntityDomainIdString" t="s"/>
    <k n="%EntityId" t="s"/>
    <k n="%EntityServiceId" t="i"/>
    <k n="%InfoToolTipLabelNames" t="r"/>
    <k n="%InfoToolTipLabelValues" t="r"/>
    <k n="%InfoToolTipLabelValuesType" t="r"/>
    <k n="%IsRefreshable" t="b"/>
    <k n="%OutdatedReason" t="i"/>
    <k n="_Display" t="spb"/>
    <k n="_DisplayString" t="s"/>
    <k n="_Format" t="spb"/>
    <k n="_Icon" t="s"/>
    <k n="_Provider" t="spb"/>
    <k n="Address" t="s"/>
    <k n="Age" t="r"/>
    <k n="Bonus" t="r"/>
    <k n="Bonus Level" t="r"/>
    <k n="Date of Birth" t="r"/>
    <k n="Department" t="s"/>
    <k n="Email" t="s"/>
    <k n="First Name" t="s"/>
    <k n="Gender" t="s"/>
    <k n="ID" t="s"/>
    <k n="Image" t="r"/>
    <k n="Last Name" t="s"/>
    <k n="Name" t="s"/>
    <k n="Phone no" t="s"/>
    <k n="Place of Birth" t="s"/>
    <k n="Position" t="s"/>
    <k n="Salary" t="r"/>
    <k n="Start date" t="r"/>
    <k n="Tenure" t="r"/>
  </s>
  <s t="_error">
    <k n="errorType" t="i"/>
    <k n="field" t="s"/>
    <k n="subType" t="i"/>
  </s>
  <s t="_linkedentity2core">
    <k n="_CRID" t="e"/>
    <k n="%DataProviderString" t="s"/>
    <k n="%DataRetrievedTime"/>
    <k n="%EntityCulture" t="s"/>
    <k n="%EntityDomainIdString" t="s"/>
    <k n="%EntityId" t="s"/>
    <k n="%EntityServiceId" t="i"/>
    <k n="%InfoToolTipLabelNames" t="r"/>
    <k n="%InfoToolTipLabelValues" t="r"/>
    <k n="%InfoToolTipLabelValuesType" t="r"/>
    <k n="%IsRefreshable" t="b"/>
    <k n="%OutdatedReason" t="i"/>
    <k n="_Display" t="spb"/>
    <k n="_DisplayString" t="s"/>
    <k n="_Format" t="spb"/>
    <k n="_Icon" t="s"/>
    <k n="_Provider" t="spb"/>
    <k n="Department" t="s"/>
    <k n="Manager" t="s"/>
    <k n="No of Employees" t="r"/>
    <k n="Remuneration Budget" t="r"/>
  </s>
  <s t="_linkedentity2core">
    <k n="_CRID" t="e"/>
    <k n="%DataProviderString" t="s"/>
    <k n="%DataRetrievedTime"/>
    <k n="%EntityCulture" t="s"/>
    <k n="%EntityDomainIdString" t="s"/>
    <k n="%EntityId" t="s"/>
    <k n="%EntityServiceId" t="i"/>
    <k n="%InfoToolTipLabelNames" t="r"/>
    <k n="%InfoToolTipLabelValues" t="r"/>
    <k n="%InfoToolTipLabelValuesType" t="r"/>
    <k n="%IsRefreshable" t="b"/>
    <k n="_Display" t="spb"/>
    <k n="_DisplayString" t="s"/>
    <k n="_Format" t="spb"/>
    <k n="_Icon" t="s"/>
    <k n="_Provider" t="spb"/>
    <k n="Category" t="s"/>
    <k n="Cost" t="r"/>
    <k n="Department" t="s"/>
    <k n="MainCategory" t="s"/>
    <k n="ProductCode" t="s"/>
    <k n="ProductName" t="s"/>
    <k n="SubCategory" t="s"/>
  </s>
</rvStructures>
</file>

<file path=xl/richData/rdsupportingpropertybag.xml><?xml version="1.0" encoding="utf-8"?>
<supportingPropertyBags xmlns="http://schemas.microsoft.com/office/spreadsheetml/2017/richdata2">
  <spbArrays count="3">
    <a count="35">
      <v t="s">%EntityDomainIdString</v>
      <v t="s">%EntityServiceId</v>
      <v t="s">%IsRefreshable</v>
      <v t="s">%EntityCulture</v>
      <v t="s">%DataRetrievedTime</v>
      <v t="s">_Format</v>
      <v t="s">%DataProviderString</v>
      <v t="s">%EntityId</v>
      <v t="s">_Icon</v>
      <v t="s">_Provider</v>
      <v t="s">%InfoToolTipLabelNames</v>
      <v t="s">%InfoToolTipLabelValues</v>
      <v t="s">%InfoToolTipLabelValuesType</v>
      <v t="s">ID</v>
      <v t="s">_Display</v>
      <v t="s">Name</v>
      <v t="s">_DisplayString</v>
      <v t="s">First Name</v>
      <v t="s">Last Name</v>
      <v t="s">Gender</v>
      <v t="s">Date of Birth</v>
      <v t="s">Place of Birth</v>
      <v t="s">Address</v>
      <v t="s">Phone no</v>
      <v t="s">Email</v>
      <v t="s">Department</v>
      <v t="s">Position</v>
      <v t="s">Bonus Level</v>
      <v t="s">Salary</v>
      <v t="s">Start date</v>
      <v t="s">Image</v>
      <v t="s">Bonus</v>
      <v t="s">Tenure</v>
      <v t="s">Age</v>
      <v t="s">%OutdatedReason</v>
    </a>
    <a count="20">
      <v t="s">%EntityDomainIdString</v>
      <v t="s">%EntityServiceId</v>
      <v t="s">%IsRefreshable</v>
      <v t="s">%EntityCulture</v>
      <v t="s">%DataRetrievedTime</v>
      <v t="s">_Format</v>
      <v t="s">%DataProviderString</v>
      <v t="s">%EntityId</v>
      <v t="s">_Icon</v>
      <v t="s">_Provider</v>
      <v t="s">%InfoToolTipLabelNames</v>
      <v t="s">%InfoToolTipLabelValues</v>
      <v t="s">%InfoToolTipLabelValuesType</v>
      <v t="s">_Display</v>
      <v t="s">Department</v>
      <v t="s">_DisplayString</v>
      <v t="s">No of Employees</v>
      <v t="s">Remuneration Budget</v>
      <v t="s">Manager</v>
      <v t="s">%OutdatedReason</v>
    </a>
    <a count="22">
      <v t="s">%EntityDomainIdString</v>
      <v t="s">%EntityServiceId</v>
      <v t="s">%IsRefreshable</v>
      <v t="s">%EntityCulture</v>
      <v t="s">%DataRetrievedTime</v>
      <v t="s">_Format</v>
      <v t="s">%DataProviderString</v>
      <v t="s">%EntityId</v>
      <v t="s">_Icon</v>
      <v t="s">_Provider</v>
      <v t="s">%InfoToolTipLabelNames</v>
      <v t="s">%InfoToolTipLabelValues</v>
      <v t="s">%InfoToolTipLabelValuesType</v>
      <v t="s">ProductCode</v>
      <v t="s">_Display</v>
      <v t="s">ProductName</v>
      <v t="s">_DisplayString</v>
      <v t="s">Department</v>
      <v t="s">MainCategory</v>
      <v t="s">Category</v>
      <v t="s">SubCategory</v>
      <v t="s">Cost</v>
    </a>
  </spbArrays>
  <spbData count="12">
    <spb s="0">
      <v>0</v>
      <v>Name</v>
    </spb>
    <spb s="1">
      <v>1</v>
      <v>2</v>
      <v>3</v>
    </spb>
    <spb s="2">
      <v>https://app.powerbi.com/PowerBILogo.png</v>
      <v>Powered by Power BI</v>
    </spb>
    <spb s="3">
      <v>4</v>
    </spb>
    <spb s="3">
      <v>5</v>
    </spb>
    <spb s="3">
      <v>6</v>
    </spb>
    <spb s="3">
      <v>7</v>
    </spb>
    <spb s="0">
      <v>1</v>
      <v>Department</v>
    </spb>
    <spb s="4">
      <v>1</v>
      <v>3</v>
    </spb>
    <spb s="0">
      <v>2</v>
      <v>ProductName</v>
    </spb>
    <spb s="5">
      <v>1</v>
      <v>3</v>
    </spb>
    <spb s="3">
      <v>3</v>
    </spb>
  </spbData>
</supportingPropertyBags>
</file>

<file path=xl/richData/rdsupportingpropertybagstructure.xml><?xml version="1.0" encoding="utf-8"?>
<spbStructures xmlns="http://schemas.microsoft.com/office/spreadsheetml/2017/richdata2" count="6">
  <s>
    <k n="^Order" t="spba"/>
    <k n="TitleProperty" t="s"/>
  </s>
  <s>
    <k n="Name" t="i"/>
    <k n="Image" t="i"/>
    <k n="`%DataRetrievedTime" t="i"/>
  </s>
  <s>
    <k n="logo" t="s"/>
    <k n="name" t="s"/>
  </s>
  <s>
    <k n="_Self" t="i"/>
  </s>
  <s>
    <k n="Department" t="i"/>
    <k n="`%DataRetrievedTime" t="i"/>
  </s>
  <s>
    <k n="ProductName" t="i"/>
    <k n="`%DataRetrievedTim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5">
    <x:dxf>
      <x:numFmt numFmtId="2" formatCode="0.00"/>
    </x:dxf>
    <x:dxf>
      <x:numFmt numFmtId="19" formatCode="m/d/yyyy"/>
    </x:dxf>
    <x:dxf>
      <x:numFmt numFmtId="14" formatCode="0.00%"/>
    </x:dxf>
    <x:dxf>
      <x:numFmt numFmtId="0" formatCode="General"/>
    </x:dxf>
    <x:dxf>
      <x:numFmt numFmtId="1" formatCode="0"/>
    </x:dxf>
  </dxfs>
  <richProperties>
    <rPr n="IsTitleField" t="b"/>
    <rPr n="IsHeroField" t="b"/>
    <rPr n="NumberFormat" t="s"/>
  </richProperties>
  <richStyles>
    <rSty>
      <rpv i="0">1</rpv>
    </rSty>
    <rSty>
      <rpv i="1">1</rpv>
    </rSty>
    <rSty dxfid="0">
      <rpv i="2">0.00</rpv>
    </rSty>
    <rSty dxfid="4">
      <rpv i="2">0</rpv>
    </rSty>
    <rSty dxfid="3">
      <rpv i="2">\$#,##0.###############;(\$#,##0.###############);\$#,##0.###############</rpv>
    </rSty>
    <rSty dxfid="2">
      <rpv i="2">0%;-0%;0%</rpv>
    </rSty>
    <rSty dxfid="1">
      <rpv i="2">m/d/yyyy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40FCDA-C74D-4DBE-8D4F-C41B49F95587}" name="Dept" displayName="Dept" ref="P8:Q16" totalsRowShown="0">
  <autoFilter ref="P8:Q16" xr:uid="{7840FCDA-C74D-4DBE-8D4F-C41B49F95587}"/>
  <tableColumns count="2">
    <tableColumn id="1" xr3:uid="{35AA13F2-EF4D-4426-9180-58A44E54B2B5}" name="Department"/>
    <tableColumn id="2" xr3:uid="{27741617-CA34-418F-BFD7-90F96E8F3FC2}" name="Department d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0616D7-817C-4A7F-8613-48C432E5E389}" name="Table18" displayName="Table18" ref="A16:A26" totalsRowShown="0" headerRowDxfId="5">
  <autoFilter ref="A16:A26" xr:uid="{540616D7-817C-4A7F-8613-48C432E5E389}"/>
  <tableColumns count="1">
    <tableColumn id="1" xr3:uid="{CA32AEC8-C853-488F-9740-2C2FB477594B}" name="Employe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CD694A-E12E-4DB3-B500-39B7F05B4E56}" name="Table1810" displayName="Table1810" ref="A29:I39" totalsRowShown="0" headerRowDxfId="4">
  <autoFilter ref="A29:I39" xr:uid="{25CD694A-E12E-4DB3-B500-39B7F05B4E56}"/>
  <tableColumns count="9">
    <tableColumn id="1" xr3:uid="{811733CD-66E8-4BA7-8330-CF36139FB0E6}" name="Employee"/>
    <tableColumn id="2" xr3:uid="{901931B1-411B-4FC7-96FB-D3A67CCDD213}" name="Image">
      <calculatedColumnFormula array="1">_FV(Table1810[[#This Row],[Employee]],"Image")</calculatedColumnFormula>
    </tableColumn>
    <tableColumn id="9" xr3:uid="{B9923391-FF24-4724-A587-0518A70F8412}" name="Tenure">
      <calculatedColumnFormula array="1">_FV(Table1810[[#This Row],[Employee]],"Tenure")</calculatedColumnFormula>
    </tableColumn>
    <tableColumn id="10" xr3:uid="{1A787B98-0DAE-447C-8FA2-A41E308C5AF7}" name="Tenure xl" dataDxfId="3">
      <calculatedColumnFormula array="1">DATEDIF(_FV(A30,"Start date",TRUE),TODAY(),"Y")</calculatedColumnFormula>
    </tableColumn>
    <tableColumn id="11" xr3:uid="{866026B1-E4F8-4CF6-A6B5-879E6AF302F9}" name="Address"/>
    <tableColumn id="12" xr3:uid="{049EBDCB-15D3-45F3-AA3D-F6498ACB1942}" name="Bonus">
      <calculatedColumnFormula array="1">_FV(Table1810[[#This Row],[Employee]],"Bonus")</calculatedColumnFormula>
    </tableColumn>
    <tableColumn id="13" xr3:uid="{1629EDC0-221C-4614-ADE7-C3BFF75E249C}" name="Bonus xl" dataDxfId="2" dataCellStyle="Currency">
      <calculatedColumnFormula array="1">_FV(A30,"Salary")*_FV(A30,"Bonus Level",TRUE)</calculatedColumnFormula>
    </tableColumn>
    <tableColumn id="14" xr3:uid="{20AC41A0-3486-4F7D-9BB4-3ABEB0400C7D}" name="Manager" dataDxfId="1">
      <calculatedColumnFormula array="1">_xlfn.XLOOKUP(_FV(A30,"Department"),Dept[Department],_FV(Dept[Department dt],"Manager"),"")</calculatedColumnFormula>
    </tableColumn>
    <tableColumn id="16" xr3:uid="{46F28CE6-58BB-4BBA-A947-AE297538D5F6}" name="Anniversary" dataDxfId="0">
      <calculatedColumnFormula array="1">IF(OR(_FV(A30,"Tenure")=5,_FV(A30,"Tenure")=10),"gift","")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6D37-6BB0-4425-83E8-D8D93D8757C4}">
  <dimension ref="A3:U59"/>
  <sheetViews>
    <sheetView topLeftCell="A10" workbookViewId="0">
      <selection activeCell="L24" sqref="L24"/>
    </sheetView>
  </sheetViews>
  <sheetFormatPr defaultRowHeight="14.25" outlineLevelRow="1" x14ac:dyDescent="0.45"/>
  <cols>
    <col min="1" max="1" width="14.19921875" bestFit="1" customWidth="1"/>
    <col min="2" max="2" width="14.86328125" customWidth="1"/>
    <col min="4" max="4" width="17.6640625" customWidth="1"/>
    <col min="5" max="5" width="10.33203125" bestFit="1" customWidth="1"/>
    <col min="7" max="7" width="10.1328125" customWidth="1"/>
    <col min="8" max="8" width="16.46484375" bestFit="1" customWidth="1"/>
    <col min="16" max="16" width="15.6640625" bestFit="1" customWidth="1"/>
    <col min="17" max="17" width="18.1328125" bestFit="1" customWidth="1"/>
  </cols>
  <sheetData>
    <row r="3" spans="1:21" ht="93" customHeight="1" x14ac:dyDescent="0.45">
      <c r="A3" t="e" vm="1">
        <v>#VALUE!</v>
      </c>
      <c r="B3" cm="1" vm="2">
        <f t="array" ref="B3">_FV(A3,"Date of Birth",TRUE)</f>
        <v>33889</v>
      </c>
      <c r="C3" cm="1" vm="3">
        <f t="array" ref="C3">_FV(A3,"Age")</f>
        <v>29.590037975801501</v>
      </c>
      <c r="D3" t="e" cm="1" vm="4">
        <f t="array" ref="D3">_FV(A3,"Image")</f>
        <v>#VALUE!</v>
      </c>
      <c r="E3" t="str" cm="1">
        <f t="array" ref="E3">_FV(A3,"Position")</f>
        <v>Accountant</v>
      </c>
      <c r="F3" t="str" cm="1">
        <f t="array" ref="F3">_FV(A3,"Department")</f>
        <v>Finance</v>
      </c>
      <c r="G3" t="str" cm="1">
        <f t="array" ref="G3">_FV(A3,"Phone no",TRUE)</f>
        <v>(206) 789-0648</v>
      </c>
    </row>
    <row r="4" spans="1:21" x14ac:dyDescent="0.45">
      <c r="B4" s="4"/>
      <c r="T4" t="e" cm="1" vm="5">
        <f t="array" ref="T4">_xlfn.XLOOKUP(_FV(A3,"Department"),T6:T12,_FV(U6:U12,"Head"))</f>
        <v>#VALUE!</v>
      </c>
    </row>
    <row r="5" spans="1:21" x14ac:dyDescent="0.45">
      <c r="B5" s="4"/>
    </row>
    <row r="6" spans="1:21" x14ac:dyDescent="0.45">
      <c r="T6" t="s">
        <v>2</v>
      </c>
      <c r="U6" t="e" vm="6">
        <v>#VALUE!</v>
      </c>
    </row>
    <row r="7" spans="1:21" x14ac:dyDescent="0.45">
      <c r="A7" s="2" t="s">
        <v>23</v>
      </c>
      <c r="P7" s="5" t="s">
        <v>41</v>
      </c>
      <c r="Q7" s="6"/>
      <c r="T7" t="s">
        <v>30</v>
      </c>
      <c r="U7" t="e" vm="7">
        <v>#VALUE!</v>
      </c>
    </row>
    <row r="8" spans="1:21" x14ac:dyDescent="0.45">
      <c r="A8" t="s">
        <v>7</v>
      </c>
      <c r="P8" t="s">
        <v>32</v>
      </c>
      <c r="Q8" t="s">
        <v>37</v>
      </c>
      <c r="T8" t="s">
        <v>31</v>
      </c>
      <c r="U8" t="e" vm="8">
        <v>#VALUE!</v>
      </c>
    </row>
    <row r="9" spans="1:21" x14ac:dyDescent="0.45">
      <c r="A9" t="s">
        <v>1</v>
      </c>
      <c r="P9" t="s">
        <v>2</v>
      </c>
      <c r="Q9" t="e" vm="6">
        <v>#VALUE!</v>
      </c>
      <c r="T9" t="s">
        <v>33</v>
      </c>
      <c r="U9" t="e" vm="9">
        <v>#VALUE!</v>
      </c>
    </row>
    <row r="10" spans="1:21" x14ac:dyDescent="0.45">
      <c r="P10" t="s">
        <v>30</v>
      </c>
      <c r="Q10" t="e" vm="7">
        <v>#VALUE!</v>
      </c>
      <c r="T10" t="s">
        <v>34</v>
      </c>
      <c r="U10" t="e" vm="10">
        <v>#VALUE!</v>
      </c>
    </row>
    <row r="11" spans="1:21" x14ac:dyDescent="0.45">
      <c r="A11" s="2" t="s">
        <v>3</v>
      </c>
      <c r="P11" t="s">
        <v>31</v>
      </c>
      <c r="Q11" t="e" vm="8">
        <v>#VALUE!</v>
      </c>
      <c r="T11" t="s">
        <v>35</v>
      </c>
      <c r="U11" t="e" vm="11">
        <v>#VALUE!</v>
      </c>
    </row>
    <row r="12" spans="1:21" x14ac:dyDescent="0.45">
      <c r="A12" t="s">
        <v>2</v>
      </c>
      <c r="G12" s="10" t="s">
        <v>49</v>
      </c>
      <c r="P12" t="s">
        <v>33</v>
      </c>
      <c r="Q12" t="e" vm="9">
        <v>#VALUE!</v>
      </c>
      <c r="T12" t="s">
        <v>36</v>
      </c>
      <c r="U12" t="e" vm="12">
        <v>#VALUE!</v>
      </c>
    </row>
    <row r="13" spans="1:21" x14ac:dyDescent="0.45">
      <c r="A13" t="s">
        <v>25</v>
      </c>
      <c r="G13" s="10" t="e" vm="13">
        <v>#VALUE!</v>
      </c>
      <c r="P13" t="s">
        <v>34</v>
      </c>
      <c r="Q13" t="e" vm="10">
        <v>#VALUE!</v>
      </c>
    </row>
    <row r="14" spans="1:21" x14ac:dyDescent="0.45">
      <c r="G14" s="10" t="s">
        <v>47</v>
      </c>
      <c r="P14" t="s">
        <v>35</v>
      </c>
      <c r="Q14" t="e" vm="11">
        <v>#VALUE!</v>
      </c>
    </row>
    <row r="15" spans="1:21" x14ac:dyDescent="0.45">
      <c r="G15" s="10" t="s">
        <v>48</v>
      </c>
      <c r="P15" t="s">
        <v>36</v>
      </c>
      <c r="Q15" t="e" vm="12">
        <v>#VALUE!</v>
      </c>
    </row>
    <row r="16" spans="1:21" x14ac:dyDescent="0.45">
      <c r="A16" s="1" t="s">
        <v>38</v>
      </c>
      <c r="L16" t="s">
        <v>5</v>
      </c>
      <c r="P16" t="s">
        <v>45</v>
      </c>
      <c r="Q16" t="e" vm="14">
        <v>#VALUE!</v>
      </c>
    </row>
    <row r="17" spans="1:12" x14ac:dyDescent="0.45">
      <c r="A17" t="s">
        <v>4</v>
      </c>
      <c r="L17" t="s">
        <v>7</v>
      </c>
    </row>
    <row r="18" spans="1:12" x14ac:dyDescent="0.45">
      <c r="A18" t="s">
        <v>6</v>
      </c>
      <c r="L18" t="s">
        <v>9</v>
      </c>
    </row>
    <row r="19" spans="1:12" x14ac:dyDescent="0.45">
      <c r="A19" t="s">
        <v>8</v>
      </c>
      <c r="L19" t="s">
        <v>11</v>
      </c>
    </row>
    <row r="20" spans="1:12" x14ac:dyDescent="0.45">
      <c r="A20" t="s">
        <v>10</v>
      </c>
      <c r="L20" t="s">
        <v>12</v>
      </c>
    </row>
    <row r="21" spans="1:12" x14ac:dyDescent="0.45">
      <c r="A21" t="s">
        <v>0</v>
      </c>
      <c r="L21" t="s">
        <v>14</v>
      </c>
    </row>
    <row r="22" spans="1:12" x14ac:dyDescent="0.45">
      <c r="A22" t="s">
        <v>13</v>
      </c>
      <c r="L22" t="s">
        <v>16</v>
      </c>
    </row>
    <row r="23" spans="1:12" x14ac:dyDescent="0.45">
      <c r="A23" t="s">
        <v>15</v>
      </c>
      <c r="L23" t="s">
        <v>18</v>
      </c>
    </row>
    <row r="24" spans="1:12" x14ac:dyDescent="0.45">
      <c r="A24" t="s">
        <v>17</v>
      </c>
      <c r="L24" t="s">
        <v>20</v>
      </c>
    </row>
    <row r="25" spans="1:12" x14ac:dyDescent="0.45">
      <c r="A25" t="s">
        <v>19</v>
      </c>
      <c r="L25" t="s">
        <v>22</v>
      </c>
    </row>
    <row r="26" spans="1:12" x14ac:dyDescent="0.45">
      <c r="A26" t="s">
        <v>21</v>
      </c>
      <c r="L26" t="s">
        <v>50</v>
      </c>
    </row>
    <row r="27" spans="1:12" x14ac:dyDescent="0.45">
      <c r="L27" t="s">
        <v>51</v>
      </c>
    </row>
    <row r="28" spans="1:12" x14ac:dyDescent="0.45">
      <c r="C28" t="s">
        <v>43</v>
      </c>
      <c r="D28" t="s">
        <v>43</v>
      </c>
      <c r="L28" t="s">
        <v>52</v>
      </c>
    </row>
    <row r="29" spans="1:12" x14ac:dyDescent="0.45">
      <c r="A29" s="1" t="s">
        <v>38</v>
      </c>
      <c r="B29" s="1" t="s">
        <v>29</v>
      </c>
      <c r="C29" s="1" t="s">
        <v>27</v>
      </c>
      <c r="D29" s="1" t="s">
        <v>42</v>
      </c>
      <c r="E29" s="1" t="s">
        <v>28</v>
      </c>
      <c r="F29" s="1" t="s">
        <v>26</v>
      </c>
      <c r="G29" s="1" t="s">
        <v>44</v>
      </c>
      <c r="H29" s="1" t="s">
        <v>39</v>
      </c>
      <c r="I29" s="1" t="s">
        <v>46</v>
      </c>
      <c r="L29" t="s">
        <v>53</v>
      </c>
    </row>
    <row r="30" spans="1:12" x14ac:dyDescent="0.45">
      <c r="A30" t="e" vm="1">
        <v>#VALUE!</v>
      </c>
      <c r="B30" t="e" cm="1" vm="4">
        <f t="array" ref="B30">_FV(Table1810[[#This Row],[Employee]],"Image")</f>
        <v>#VALUE!</v>
      </c>
      <c r="C30" cm="1" vm="15">
        <f t="array" ref="C30">_FV(Table1810[[#This Row],[Employee]],"Tenure")</f>
        <v>5</v>
      </c>
      <c r="D30" cm="1">
        <f t="array" aca="1" ref="D30" ca="1">DATEDIF(_FV(A30,"Start date",TRUE),TODAY(),"Y")</f>
        <v>5</v>
      </c>
      <c r="E30" t="str" cm="1">
        <f t="array" ref="E30">_FV(Table1810[[#This Row],[Employee]],"Address")</f>
        <v>536 Pineknoll Court Seattle, WA 98166</v>
      </c>
      <c r="F30" cm="1" vm="16">
        <f t="array" ref="F30">_FV(Table1810[[#This Row],[Employee]],"Bonus")</f>
        <v>24176</v>
      </c>
      <c r="G30" s="3" cm="1">
        <f t="array" ref="G30">_FV(A30,"Salary")*_FV(A30,"Bonus Level",TRUE)</f>
        <v>24176</v>
      </c>
      <c r="H30" t="str" cm="1">
        <f t="array" ref="H30">_xlfn.XLOOKUP(_FV(A30,"Department"),Dept[Department],_FV(Dept[Department dt],"Manager"),"")</f>
        <v>Kim West</v>
      </c>
      <c r="I30" t="str" cm="1">
        <f t="array" ref="I30">IF(OR(_FV(A30,"Tenure")=5,_FV(A30,"Tenure")=10),"gift","")</f>
        <v>gift</v>
      </c>
      <c r="L30" t="s">
        <v>54</v>
      </c>
    </row>
    <row r="31" spans="1:12" x14ac:dyDescent="0.45">
      <c r="A31" t="e" vm="17">
        <v>#VALUE!</v>
      </c>
      <c r="B31" t="e" cm="1" vm="18">
        <f t="array" ref="B31">_FV(Table1810[[#This Row],[Employee]],"Image")</f>
        <v>#VALUE!</v>
      </c>
      <c r="C31" cm="1" vm="19">
        <f t="array" ref="C31">_FV(Table1810[[#This Row],[Employee]],"Tenure")</f>
        <v>1</v>
      </c>
      <c r="D31" cm="1">
        <f t="array" aca="1" ref="D31" ca="1">DATEDIF(_FV(A31,"Start date",TRUE),TODAY(),"Y")</f>
        <v>1</v>
      </c>
      <c r="E31" t="str" cm="1">
        <f t="array" ref="E31">_FV(Table1810[[#This Row],[Employee]],"Address")</f>
        <v>823 Lakeshore Street Seattle, WA 98103</v>
      </c>
      <c r="F31" cm="1" vm="20">
        <f t="array" ref="F31">_FV(Table1810[[#This Row],[Employee]],"Bonus")</f>
        <v>19200</v>
      </c>
      <c r="G31" s="3" cm="1">
        <f t="array" ref="G31">_FV(A31,"Salary")*_FV(A31,"Bonus Level",TRUE)</f>
        <v>19200</v>
      </c>
      <c r="H31" t="str" cm="1">
        <f t="array" ref="H31">_xlfn.XLOOKUP(_FV(A31,"Department"),Dept[Department],_FV(Dept[Department dt],"Manager"),"")</f>
        <v>Michael Andrews</v>
      </c>
      <c r="I31" t="str" cm="1">
        <f t="array" ref="I31">IF(OR(_FV(A31,"Tenure")=5,_FV(A31,"Tenure")=10),"gift","")</f>
        <v/>
      </c>
      <c r="L31" t="s">
        <v>55</v>
      </c>
    </row>
    <row r="32" spans="1:12" x14ac:dyDescent="0.45">
      <c r="A32" t="e" vm="21">
        <v>#VALUE!</v>
      </c>
      <c r="B32" t="e" cm="1" vm="22">
        <f t="array" ref="B32">_FV(Table1810[[#This Row],[Employee]],"Image")</f>
        <v>#VALUE!</v>
      </c>
      <c r="C32" cm="1" vm="23">
        <f t="array" ref="C32">_FV(Table1810[[#This Row],[Employee]],"Tenure")</f>
        <v>10</v>
      </c>
      <c r="D32" cm="1">
        <f t="array" aca="1" ref="D32" ca="1">DATEDIF(_FV(A32,"Start date",TRUE),TODAY(),"Y")</f>
        <v>9</v>
      </c>
      <c r="E32" t="str" cm="1">
        <f t="array" ref="E32">_FV(Table1810[[#This Row],[Employee]],"Address")</f>
        <v>8615 Newport Street Seattle, WA 98133</v>
      </c>
      <c r="F32" cm="1" vm="24">
        <f t="array" ref="F32">_FV(Table1810[[#This Row],[Employee]],"Bonus")</f>
        <v>34100</v>
      </c>
      <c r="G32" s="3" cm="1">
        <f t="array" ref="G32">_FV(A32,"Salary")*_FV(A32,"Bonus Level",TRUE)</f>
        <v>34100</v>
      </c>
      <c r="H32" t="str" cm="1">
        <f t="array" ref="H32">_xlfn.XLOOKUP(_FV(A32,"Department"),Dept[Department],_FV(Dept[Department dt],"Manager"),"")</f>
        <v>Kim West</v>
      </c>
      <c r="I32" t="str" cm="1">
        <f t="array" ref="I32">IF(OR(_FV(A32,"Tenure")=5,_FV(A32,"Tenure")=10),"gift","")</f>
        <v>gift</v>
      </c>
      <c r="L32" t="s">
        <v>56</v>
      </c>
    </row>
    <row r="33" spans="1:12" x14ac:dyDescent="0.45">
      <c r="A33" t="e" vm="25">
        <v>#VALUE!</v>
      </c>
      <c r="B33" t="e" cm="1" vm="26">
        <f t="array" ref="B33">_FV(Table1810[[#This Row],[Employee]],"Image")</f>
        <v>#VALUE!</v>
      </c>
      <c r="C33" cm="1" vm="27">
        <f t="array" ref="C33">_FV(Table1810[[#This Row],[Employee]],"Tenure")</f>
        <v>3</v>
      </c>
      <c r="D33" cm="1">
        <f t="array" aca="1" ref="D33" ca="1">DATEDIF(_FV(A33,"Start date",TRUE),TODAY(),"Y")</f>
        <v>3</v>
      </c>
      <c r="E33" t="str" cm="1">
        <f t="array" ref="E33">_FV(Table1810[[#This Row],[Employee]],"Address")</f>
        <v>8012 Windfall St. Seattle, WA 98132</v>
      </c>
      <c r="F33" cm="1" vm="28">
        <f t="array" ref="F33">_FV(Table1810[[#This Row],[Employee]],"Bonus")</f>
        <v>35880</v>
      </c>
      <c r="G33" s="3" cm="1">
        <f t="array" ref="G33">_FV(A33,"Salary")*_FV(A33,"Bonus Level",TRUE)</f>
        <v>35880</v>
      </c>
      <c r="H33" t="str" cm="1">
        <f t="array" ref="H33">_xlfn.XLOOKUP(_FV(A33,"Department"),Dept[Department],_FV(Dept[Department dt],"Manager"),"")</f>
        <v>Robert Musser</v>
      </c>
      <c r="I33" t="str" cm="1">
        <f t="array" ref="I33">IF(OR(_FV(A33,"Tenure")=5,_FV(A33,"Tenure")=10),"gift","")</f>
        <v/>
      </c>
      <c r="L33" t="s">
        <v>57</v>
      </c>
    </row>
    <row r="34" spans="1:12" x14ac:dyDescent="0.45">
      <c r="A34" t="e" vm="29">
        <v>#VALUE!</v>
      </c>
      <c r="B34" t="e" cm="1" vm="30">
        <f t="array" ref="B34">_FV(Table1810[[#This Row],[Employee]],"Image")</f>
        <v>#VALUE!</v>
      </c>
      <c r="C34" cm="1" vm="31">
        <f t="array" ref="C34">_FV(Table1810[[#This Row],[Employee]],"Tenure")</f>
        <v>2</v>
      </c>
      <c r="D34" cm="1">
        <f t="array" aca="1" ref="D34" ca="1">DATEDIF(_FV(A34,"Start date",TRUE),TODAY(),"Y")</f>
        <v>2</v>
      </c>
      <c r="E34" t="str" cm="1">
        <f t="array" ref="E34">_FV(Table1810[[#This Row],[Employee]],"Address")</f>
        <v>8451 Lilac St. Seattle, WA 98146</v>
      </c>
      <c r="F34" cm="1" vm="32">
        <f t="array" ref="F34">_FV(Table1810[[#This Row],[Employee]],"Bonus")</f>
        <v>27800</v>
      </c>
      <c r="G34" s="3" cm="1">
        <f t="array" ref="G34">_FV(A34,"Salary")*_FV(A34,"Bonus Level",TRUE)</f>
        <v>27800</v>
      </c>
      <c r="H34" t="str" cm="1">
        <f t="array" ref="H34">_xlfn.XLOOKUP(_FV(A34,"Department"),Dept[Department],_FV(Dept[Department dt],"Manager"),"")</f>
        <v>TBD</v>
      </c>
      <c r="I34" t="str" cm="1">
        <f t="array" ref="I34">IF(OR(_FV(A34,"Tenure")=5,_FV(A34,"Tenure")=10),"gift","")</f>
        <v/>
      </c>
      <c r="L34" t="s">
        <v>58</v>
      </c>
    </row>
    <row r="35" spans="1:12" x14ac:dyDescent="0.45">
      <c r="A35" t="e" vm="33">
        <v>#VALUE!</v>
      </c>
      <c r="B35" t="e" cm="1" vm="34">
        <f t="array" ref="B35">_FV(Table1810[[#This Row],[Employee]],"Image")</f>
        <v>#VALUE!</v>
      </c>
      <c r="C35" cm="1" vm="19">
        <f t="array" ref="C35">_FV(Table1810[[#This Row],[Employee]],"Tenure")</f>
        <v>1</v>
      </c>
      <c r="D35" cm="1">
        <f t="array" aca="1" ref="D35" ca="1">DATEDIF(_FV(A35,"Start date",TRUE),TODAY(),"Y")</f>
        <v>0</v>
      </c>
      <c r="E35" t="str" cm="1">
        <f t="array" ref="E35">_FV(Table1810[[#This Row],[Employee]],"Address")</f>
        <v>841 East Cedar Ave. Seattle, WA 98160</v>
      </c>
      <c r="F35" cm="1" vm="35">
        <f t="array" ref="F35">_FV(Table1810[[#This Row],[Employee]],"Bonus")</f>
        <v>12000</v>
      </c>
      <c r="G35" s="3" cm="1">
        <f t="array" ref="G35">_FV(A35,"Salary")*_FV(A35,"Bonus Level",TRUE)</f>
        <v>12000</v>
      </c>
      <c r="H35" t="str" cm="1">
        <f t="array" ref="H35">_xlfn.XLOOKUP(_FV(A35,"Department"),Dept[Department],_FV(Dept[Department dt],"Manager"),"")</f>
        <v>Vanessa Matthews</v>
      </c>
      <c r="I35" t="str" cm="1">
        <f t="array" ref="I35">IF(OR(_FV(A35,"Tenure")=5,_FV(A35,"Tenure")=10),"gift","")</f>
        <v/>
      </c>
      <c r="L35" t="s">
        <v>59</v>
      </c>
    </row>
    <row r="36" spans="1:12" x14ac:dyDescent="0.45">
      <c r="A36" t="e" vm="36">
        <v>#VALUE!</v>
      </c>
      <c r="B36" t="e" cm="1" vm="37">
        <f t="array" ref="B36">_FV(Table1810[[#This Row],[Employee]],"Image")</f>
        <v>#VALUE!</v>
      </c>
      <c r="C36" cm="1" vm="31">
        <f t="array" ref="C36">_FV(Table1810[[#This Row],[Employee]],"Tenure")</f>
        <v>2</v>
      </c>
      <c r="D36" cm="1">
        <f t="array" aca="1" ref="D36" ca="1">DATEDIF(_FV(A36,"Start date",TRUE),TODAY(),"Y")</f>
        <v>2</v>
      </c>
      <c r="E36" t="str" cm="1">
        <f t="array" ref="E36">_FV(Table1810[[#This Row],[Employee]],"Address")</f>
        <v>15 Orange Street Seattle, WA 98181</v>
      </c>
      <c r="F36" cm="1" vm="38">
        <f t="array" ref="F36">_FV(Table1810[[#This Row],[Employee]],"Bonus")</f>
        <v>22400</v>
      </c>
      <c r="G36" s="3" cm="1">
        <f t="array" ref="G36">_FV(A36,"Salary")*_FV(A36,"Bonus Level",TRUE)</f>
        <v>22400</v>
      </c>
      <c r="H36" t="str" cm="1">
        <f t="array" ref="H36">_xlfn.XLOOKUP(_FV(A36,"Department"),Dept[Department],_FV(Dept[Department dt],"Manager"),"")</f>
        <v>Karl Westerberg</v>
      </c>
      <c r="I36" t="str" cm="1">
        <f t="array" ref="I36">IF(OR(_FV(A36,"Tenure")=5,_FV(A36,"Tenure")=10),"gift","")</f>
        <v/>
      </c>
      <c r="L36" t="s">
        <v>60</v>
      </c>
    </row>
    <row r="37" spans="1:12" x14ac:dyDescent="0.45">
      <c r="A37" t="e" vm="39">
        <v>#VALUE!</v>
      </c>
      <c r="B37" t="e" cm="1" vm="40">
        <f t="array" ref="B37">_FV(Table1810[[#This Row],[Employee]],"Image")</f>
        <v>#VALUE!</v>
      </c>
      <c r="C37" cm="1" vm="19">
        <f t="array" ref="C37">_FV(Table1810[[#This Row],[Employee]],"Tenure")</f>
        <v>1</v>
      </c>
      <c r="D37" cm="1">
        <f t="array" aca="1" ref="D37" ca="1">DATEDIF(_FV(A37,"Start date",TRUE),TODAY(),"Y")</f>
        <v>1</v>
      </c>
      <c r="E37" t="str" cm="1">
        <f t="array" ref="E37">_FV(Table1810[[#This Row],[Employee]],"Address")</f>
        <v>207 Birchpond St. Seattle, WA 98133</v>
      </c>
      <c r="F37" cm="1" vm="41">
        <f t="array" ref="F37">_FV(Table1810[[#This Row],[Employee]],"Bonus")</f>
        <v>36120</v>
      </c>
      <c r="G37" s="3" cm="1">
        <f t="array" ref="G37">_FV(A37,"Salary")*_FV(A37,"Bonus Level",TRUE)</f>
        <v>36120</v>
      </c>
      <c r="H37" t="str" cm="1">
        <f t="array" ref="H37">_xlfn.XLOOKUP(_FV(A37,"Department"),Dept[Department],_FV(Dept[Department dt],"Manager"),"")</f>
        <v>Robert Musser</v>
      </c>
      <c r="I37" t="str" cm="1">
        <f t="array" ref="I37">IF(OR(_FV(A37,"Tenure")=5,_FV(A37,"Tenure")=10),"gift","")</f>
        <v/>
      </c>
      <c r="L37" t="s">
        <v>61</v>
      </c>
    </row>
    <row r="38" spans="1:12" x14ac:dyDescent="0.45">
      <c r="A38" t="e" vm="42">
        <v>#VALUE!</v>
      </c>
      <c r="B38" t="e" cm="1" vm="43">
        <f t="array" ref="B38">_FV(Table1810[[#This Row],[Employee]],"Image")</f>
        <v>#VALUE!</v>
      </c>
      <c r="C38" cm="1" vm="44">
        <f t="array" ref="C38">_FV(Table1810[[#This Row],[Employee]],"Tenure")</f>
        <v>0</v>
      </c>
      <c r="D38" cm="1">
        <f t="array" aca="1" ref="D38" ca="1">DATEDIF(_FV(A38,"Start date",TRUE),TODAY(),"Y")</f>
        <v>0</v>
      </c>
      <c r="E38" t="str" cm="1">
        <f t="array" ref="E38">_FV(Table1810[[#This Row],[Employee]],"Address")</f>
        <v>8117 Ohio Street Seattle, WA 98198</v>
      </c>
      <c r="F38" cm="1" vm="35">
        <f t="array" ref="F38">_FV(Table1810[[#This Row],[Employee]],"Bonus")</f>
        <v>12000</v>
      </c>
      <c r="G38" s="3" cm="1">
        <f t="array" ref="G38">_FV(A38,"Salary")*_FV(A38,"Bonus Level",TRUE)</f>
        <v>12000</v>
      </c>
      <c r="H38" t="str" cm="1">
        <f t="array" ref="H38">_xlfn.XLOOKUP(_FV(A38,"Department"),Dept[Department],_FV(Dept[Department dt],"Manager"),"")</f>
        <v>Michael Andrews</v>
      </c>
      <c r="I38" t="str" cm="1">
        <f t="array" ref="I38">IF(OR(_FV(A38,"Tenure")=5,_FV(A38,"Tenure")=10),"gift","")</f>
        <v/>
      </c>
      <c r="L38" t="s">
        <v>62</v>
      </c>
    </row>
    <row r="39" spans="1:12" x14ac:dyDescent="0.45">
      <c r="A39" t="e" vm="45">
        <v>#VALUE!</v>
      </c>
      <c r="B39" t="e" cm="1" vm="46">
        <f t="array" ref="B39">_FV(Table1810[[#This Row],[Employee]],"Image")</f>
        <v>#VALUE!</v>
      </c>
      <c r="C39" cm="1" vm="15">
        <f t="array" ref="C39">_FV(Table1810[[#This Row],[Employee]],"Tenure")</f>
        <v>5</v>
      </c>
      <c r="D39" cm="1">
        <f t="array" aca="1" ref="D39" ca="1">DATEDIF(_FV(A39,"Start date",TRUE),TODAY(),"Y")</f>
        <v>5</v>
      </c>
      <c r="E39" t="str" cm="1">
        <f t="array" ref="E39">_FV(Table1810[[#This Row],[Employee]],"Address")</f>
        <v>9337 Sheffield Dr. Seattle, WA 98165</v>
      </c>
      <c r="F39" cm="1" vm="47">
        <f t="array" ref="F39">_FV(Table1810[[#This Row],[Employee]],"Bonus")</f>
        <v>24336</v>
      </c>
      <c r="G39" s="3" cm="1">
        <f t="array" ref="G39">_FV(A39,"Salary")*_FV(A39,"Bonus Level",TRUE)</f>
        <v>24336</v>
      </c>
      <c r="H39" t="str" cm="1">
        <f t="array" ref="H39">_xlfn.XLOOKUP(_FV(A39,"Department"),Dept[Department],_FV(Dept[Department dt],"Manager"),"")</f>
        <v>Kim West</v>
      </c>
      <c r="I39" t="str" cm="1">
        <f t="array" ref="I39">IF(OR(_FV(A39,"Tenure")=5,_FV(A39,"Tenure")=10),"gift","")</f>
        <v>gift</v>
      </c>
      <c r="L39" t="s">
        <v>63</v>
      </c>
    </row>
    <row r="40" spans="1:12" x14ac:dyDescent="0.45">
      <c r="L40" t="s">
        <v>64</v>
      </c>
    </row>
    <row r="41" spans="1:12" x14ac:dyDescent="0.45">
      <c r="L41" t="s">
        <v>65</v>
      </c>
    </row>
    <row r="42" spans="1:12" x14ac:dyDescent="0.45">
      <c r="L42" t="s">
        <v>66</v>
      </c>
    </row>
    <row r="43" spans="1:12" x14ac:dyDescent="0.45">
      <c r="L43" t="s">
        <v>67</v>
      </c>
    </row>
    <row r="44" spans="1:12" hidden="1" outlineLevel="1" x14ac:dyDescent="0.45">
      <c r="A44" t="s">
        <v>24</v>
      </c>
      <c r="B44" t="s">
        <v>40</v>
      </c>
      <c r="L44" t="s">
        <v>68</v>
      </c>
    </row>
    <row r="45" spans="1:12" hidden="1" outlineLevel="1" x14ac:dyDescent="0.45">
      <c r="A45" t="s">
        <v>5</v>
      </c>
      <c r="B45" t="s">
        <v>4</v>
      </c>
      <c r="L45" t="s">
        <v>69</v>
      </c>
    </row>
    <row r="46" spans="1:12" hidden="1" outlineLevel="1" x14ac:dyDescent="0.45">
      <c r="A46" t="s">
        <v>7</v>
      </c>
      <c r="B46" t="s">
        <v>6</v>
      </c>
      <c r="L46" t="s">
        <v>70</v>
      </c>
    </row>
    <row r="47" spans="1:12" hidden="1" outlineLevel="1" x14ac:dyDescent="0.45">
      <c r="A47" t="s">
        <v>9</v>
      </c>
      <c r="B47" t="s">
        <v>8</v>
      </c>
      <c r="L47" t="s">
        <v>71</v>
      </c>
    </row>
    <row r="48" spans="1:12" hidden="1" outlineLevel="1" x14ac:dyDescent="0.45">
      <c r="A48" t="s">
        <v>11</v>
      </c>
      <c r="B48" t="s">
        <v>10</v>
      </c>
      <c r="L48" t="s">
        <v>72</v>
      </c>
    </row>
    <row r="49" spans="1:12" hidden="1" outlineLevel="1" x14ac:dyDescent="0.45">
      <c r="A49" t="s">
        <v>12</v>
      </c>
      <c r="B49" t="s">
        <v>0</v>
      </c>
      <c r="L49" t="s">
        <v>73</v>
      </c>
    </row>
    <row r="50" spans="1:12" hidden="1" outlineLevel="1" x14ac:dyDescent="0.45">
      <c r="A50" t="s">
        <v>14</v>
      </c>
      <c r="B50" t="s">
        <v>13</v>
      </c>
      <c r="L50" t="s">
        <v>74</v>
      </c>
    </row>
    <row r="51" spans="1:12" hidden="1" outlineLevel="1" x14ac:dyDescent="0.45">
      <c r="A51" t="s">
        <v>16</v>
      </c>
      <c r="B51" t="s">
        <v>15</v>
      </c>
      <c r="L51" t="s">
        <v>75</v>
      </c>
    </row>
    <row r="52" spans="1:12" hidden="1" outlineLevel="1" x14ac:dyDescent="0.45">
      <c r="A52" t="s">
        <v>18</v>
      </c>
      <c r="B52" t="s">
        <v>17</v>
      </c>
      <c r="L52" t="s">
        <v>76</v>
      </c>
    </row>
    <row r="53" spans="1:12" hidden="1" outlineLevel="1" x14ac:dyDescent="0.45">
      <c r="A53" t="s">
        <v>20</v>
      </c>
      <c r="B53" t="s">
        <v>19</v>
      </c>
      <c r="L53" t="s">
        <v>77</v>
      </c>
    </row>
    <row r="54" spans="1:12" hidden="1" outlineLevel="1" x14ac:dyDescent="0.45">
      <c r="A54" t="s">
        <v>22</v>
      </c>
      <c r="B54" t="s">
        <v>21</v>
      </c>
      <c r="L54" t="s">
        <v>78</v>
      </c>
    </row>
    <row r="55" spans="1:12" collapsed="1" x14ac:dyDescent="0.45">
      <c r="L55" t="s">
        <v>79</v>
      </c>
    </row>
    <row r="56" spans="1:12" x14ac:dyDescent="0.45">
      <c r="L56" t="s">
        <v>80</v>
      </c>
    </row>
    <row r="57" spans="1:12" x14ac:dyDescent="0.45">
      <c r="L57" t="s">
        <v>81</v>
      </c>
    </row>
    <row r="58" spans="1:12" x14ac:dyDescent="0.45">
      <c r="L58" t="s">
        <v>82</v>
      </c>
    </row>
    <row r="59" spans="1:12" x14ac:dyDescent="0.45">
      <c r="L59" t="s">
        <v>83</v>
      </c>
    </row>
  </sheetData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ADBC-7818-46E9-9098-C37F7D58E5AD}">
  <dimension ref="A1:A45"/>
  <sheetViews>
    <sheetView workbookViewId="0">
      <selection activeCell="C3" sqref="C3"/>
    </sheetView>
  </sheetViews>
  <sheetFormatPr defaultRowHeight="14.25" x14ac:dyDescent="0.45"/>
  <cols>
    <col min="1" max="1" width="21.1328125" customWidth="1"/>
    <col min="3" max="3" width="15.53125" customWidth="1"/>
    <col min="4" max="4" width="26.73046875" customWidth="1"/>
  </cols>
  <sheetData>
    <row r="1" spans="1:1" x14ac:dyDescent="0.45">
      <c r="A1" s="7" t="s">
        <v>84</v>
      </c>
    </row>
    <row r="2" spans="1:1" x14ac:dyDescent="0.45">
      <c r="A2" t="e" vm="1">
        <v>#VALUE!</v>
      </c>
    </row>
    <row r="3" spans="1:1" x14ac:dyDescent="0.45">
      <c r="A3" t="e" vm="17">
        <v>#VALUE!</v>
      </c>
    </row>
    <row r="4" spans="1:1" x14ac:dyDescent="0.45">
      <c r="A4" t="e" vm="21">
        <v>#VALUE!</v>
      </c>
    </row>
    <row r="5" spans="1:1" x14ac:dyDescent="0.45">
      <c r="A5" t="e" vm="25">
        <v>#VALUE!</v>
      </c>
    </row>
    <row r="6" spans="1:1" x14ac:dyDescent="0.45">
      <c r="A6" t="e" vm="29">
        <v>#VALUE!</v>
      </c>
    </row>
    <row r="7" spans="1:1" x14ac:dyDescent="0.45">
      <c r="A7" t="e" vm="33">
        <v>#VALUE!</v>
      </c>
    </row>
    <row r="8" spans="1:1" x14ac:dyDescent="0.45">
      <c r="A8" t="e" vm="36">
        <v>#VALUE!</v>
      </c>
    </row>
    <row r="9" spans="1:1" x14ac:dyDescent="0.45">
      <c r="A9" t="e" vm="39">
        <v>#VALUE!</v>
      </c>
    </row>
    <row r="10" spans="1:1" x14ac:dyDescent="0.45">
      <c r="A10" t="e" vm="42">
        <v>#VALUE!</v>
      </c>
    </row>
    <row r="11" spans="1:1" x14ac:dyDescent="0.45">
      <c r="A11" t="e" vm="45">
        <v>#VALUE!</v>
      </c>
    </row>
    <row r="12" spans="1:1" x14ac:dyDescent="0.45">
      <c r="A12" t="e" vm="48">
        <v>#VALUE!</v>
      </c>
    </row>
    <row r="13" spans="1:1" x14ac:dyDescent="0.45">
      <c r="A13" t="e" vm="49">
        <v>#VALUE!</v>
      </c>
    </row>
    <row r="14" spans="1:1" x14ac:dyDescent="0.45">
      <c r="A14" t="e" vm="50">
        <v>#VALUE!</v>
      </c>
    </row>
    <row r="15" spans="1:1" x14ac:dyDescent="0.45">
      <c r="A15" t="e" vm="51">
        <v>#VALUE!</v>
      </c>
    </row>
    <row r="16" spans="1:1" x14ac:dyDescent="0.45">
      <c r="A16" t="e" vm="52">
        <v>#VALUE!</v>
      </c>
    </row>
    <row r="17" spans="1:1" x14ac:dyDescent="0.45">
      <c r="A17" t="e" vm="53">
        <v>#VALUE!</v>
      </c>
    </row>
    <row r="18" spans="1:1" x14ac:dyDescent="0.45">
      <c r="A18" t="e" vm="54">
        <v>#VALUE!</v>
      </c>
    </row>
    <row r="19" spans="1:1" x14ac:dyDescent="0.45">
      <c r="A19" t="e" vm="55">
        <v>#VALUE!</v>
      </c>
    </row>
    <row r="20" spans="1:1" x14ac:dyDescent="0.45">
      <c r="A20" t="e" vm="56">
        <v>#VALUE!</v>
      </c>
    </row>
    <row r="21" spans="1:1" x14ac:dyDescent="0.45">
      <c r="A21" t="e" vm="57">
        <v>#VALUE!</v>
      </c>
    </row>
    <row r="22" spans="1:1" x14ac:dyDescent="0.45">
      <c r="A22" t="e" vm="58">
        <v>#VALUE!</v>
      </c>
    </row>
    <row r="23" spans="1:1" x14ac:dyDescent="0.45">
      <c r="A23" t="e" vm="59">
        <v>#VALUE!</v>
      </c>
    </row>
    <row r="24" spans="1:1" x14ac:dyDescent="0.45">
      <c r="A24" t="e" vm="60">
        <v>#VALUE!</v>
      </c>
    </row>
    <row r="25" spans="1:1" x14ac:dyDescent="0.45">
      <c r="A25" t="e" vm="61">
        <v>#VALUE!</v>
      </c>
    </row>
    <row r="26" spans="1:1" x14ac:dyDescent="0.45">
      <c r="A26" t="e" vm="62">
        <v>#VALUE!</v>
      </c>
    </row>
    <row r="27" spans="1:1" x14ac:dyDescent="0.45">
      <c r="A27" t="e" vm="63">
        <v>#VALUE!</v>
      </c>
    </row>
    <row r="28" spans="1:1" x14ac:dyDescent="0.45">
      <c r="A28" t="e" vm="64">
        <v>#VALUE!</v>
      </c>
    </row>
    <row r="29" spans="1:1" x14ac:dyDescent="0.45">
      <c r="A29" t="e" vm="65">
        <v>#VALUE!</v>
      </c>
    </row>
    <row r="30" spans="1:1" x14ac:dyDescent="0.45">
      <c r="A30" t="e" vm="66">
        <v>#VALUE!</v>
      </c>
    </row>
    <row r="31" spans="1:1" x14ac:dyDescent="0.45">
      <c r="A31" t="e" vm="67">
        <v>#VALUE!</v>
      </c>
    </row>
    <row r="32" spans="1:1" x14ac:dyDescent="0.45">
      <c r="A32" t="e" vm="68">
        <v>#VALUE!</v>
      </c>
    </row>
    <row r="33" spans="1:1" x14ac:dyDescent="0.45">
      <c r="A33" t="e" vm="69">
        <v>#VALUE!</v>
      </c>
    </row>
    <row r="34" spans="1:1" x14ac:dyDescent="0.45">
      <c r="A34" t="e" vm="70">
        <v>#VALUE!</v>
      </c>
    </row>
    <row r="35" spans="1:1" x14ac:dyDescent="0.45">
      <c r="A35" t="e" vm="71">
        <v>#VALUE!</v>
      </c>
    </row>
    <row r="36" spans="1:1" x14ac:dyDescent="0.45">
      <c r="A36" t="e" vm="72">
        <v>#VALUE!</v>
      </c>
    </row>
    <row r="37" spans="1:1" x14ac:dyDescent="0.45">
      <c r="A37" t="e" vm="73">
        <v>#VALUE!</v>
      </c>
    </row>
    <row r="38" spans="1:1" x14ac:dyDescent="0.45">
      <c r="A38" t="e" vm="74">
        <v>#VALUE!</v>
      </c>
    </row>
    <row r="39" spans="1:1" x14ac:dyDescent="0.45">
      <c r="A39" t="e" vm="75">
        <v>#VALUE!</v>
      </c>
    </row>
    <row r="40" spans="1:1" x14ac:dyDescent="0.45">
      <c r="A40" t="e" vm="76">
        <v>#VALUE!</v>
      </c>
    </row>
    <row r="41" spans="1:1" x14ac:dyDescent="0.45">
      <c r="A41" t="e" vm="77">
        <v>#VALUE!</v>
      </c>
    </row>
    <row r="42" spans="1:1" x14ac:dyDescent="0.45">
      <c r="A42" t="e" vm="78">
        <v>#VALUE!</v>
      </c>
    </row>
    <row r="43" spans="1:1" x14ac:dyDescent="0.45">
      <c r="A43" t="e" vm="79">
        <v>#VALUE!</v>
      </c>
    </row>
    <row r="44" spans="1:1" x14ac:dyDescent="0.45">
      <c r="A44" t="e" vm="80">
        <v>#VALUE!</v>
      </c>
    </row>
    <row r="45" spans="1:1" x14ac:dyDescent="0.45">
      <c r="A45" t="e" vm="81"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C26D-92EE-4298-82CD-54A159246E5C}">
  <dimension ref="B2:D5"/>
  <sheetViews>
    <sheetView showGridLines="0" tabSelected="1" zoomScale="110" zoomScaleNormal="110" workbookViewId="0">
      <selection activeCell="B2" sqref="B2"/>
    </sheetView>
  </sheetViews>
  <sheetFormatPr defaultRowHeight="14.25" x14ac:dyDescent="0.45"/>
  <cols>
    <col min="2" max="2" width="20.6640625" customWidth="1"/>
    <col min="4" max="4" width="8.796875" customWidth="1"/>
    <col min="5" max="5" width="13.796875" customWidth="1"/>
  </cols>
  <sheetData>
    <row r="2" spans="2:4" ht="15.75" x14ac:dyDescent="0.5">
      <c r="B2" s="8" t="e" vm="29">
        <v>#VALUE!</v>
      </c>
      <c r="C2" s="11" t="e" cm="1" vm="30">
        <f t="array" ref="C2">_FV(B2,"Image")</f>
        <v>#VALUE!</v>
      </c>
      <c r="D2" s="11"/>
    </row>
    <row r="3" spans="2:4" ht="26.75" customHeight="1" x14ac:dyDescent="0.45">
      <c r="B3" t="str" cm="1">
        <f t="array" ref="B3">_FV(B2,"Department")</f>
        <v>Sales</v>
      </c>
      <c r="C3" s="11"/>
      <c r="D3" s="11"/>
    </row>
    <row r="4" spans="2:4" ht="35.65" customHeight="1" x14ac:dyDescent="0.45">
      <c r="B4" s="9" t="str" cm="1">
        <f t="array" ref="B4">_FV(B2,"Tenure") &amp;" years"</f>
        <v>2 years</v>
      </c>
      <c r="C4" s="11"/>
      <c r="D4" s="11"/>
    </row>
    <row r="5" spans="2:4" ht="51.5" customHeight="1" x14ac:dyDescent="0.45"/>
  </sheetData>
  <mergeCells count="1">
    <mergeCell ref="C2: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D86B7E-9E70-49EA-94B1-139CE178F7EC}">
          <x14:formula1>
            <xm:f>Template!$A$2:$A$49</xm:f>
          </x14:formula1>
          <xm:sqref>B2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6" ma:contentTypeDescription="Create a new document." ma:contentTypeScope="" ma:versionID="651cf7ea9052d429a8eaf9eb2d9b52d5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60c263a492056592ec7f4ee6ccecbf0b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23949-6508-4350-BCC5-4906876CF211}">
  <ds:schemaRefs>
    <ds:schemaRef ds:uri="http://schemas.microsoft.com/office/2006/metadata/properties"/>
    <ds:schemaRef ds:uri="http://schemas.microsoft.com/office/infopath/2007/PartnerControls"/>
    <ds:schemaRef ds:uri="8602ebc8-99ea-4c12-aabd-36e02eea0ec4"/>
    <ds:schemaRef ds:uri="8ea0a048-5e79-414d-a984-5fa877d55858"/>
  </ds:schemaRefs>
</ds:datastoreItem>
</file>

<file path=customXml/itemProps2.xml><?xml version="1.0" encoding="utf-8"?>
<ds:datastoreItem xmlns:ds="http://schemas.openxmlformats.org/officeDocument/2006/customXml" ds:itemID="{C5A7FA82-D286-4EA2-8D81-0F8CE5903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B051A1-3244-46FB-9E98-4D98AC2C7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</vt:lpstr>
      <vt:lpstr>Template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Niedzwiecka</dc:creator>
  <cp:lastModifiedBy>Leila Gharani</cp:lastModifiedBy>
  <dcterms:created xsi:type="dcterms:W3CDTF">2022-03-29T21:56:02Z</dcterms:created>
  <dcterms:modified xsi:type="dcterms:W3CDTF">2022-05-17T13:55:14Z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0x010100CF978176D7B6BC41934141C52985821B</vt:lpwstr>
  </property>
  <property fmtid="{D5CDD505-2E9C-101B-9397-08002B2CF9AE}" pid="3" name="MediaServiceImageTags">
    <vt:lpwstr/>
  </property>
</Properties>
</file>